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a\Desktop\EXIMEX\Finační plány\"/>
    </mc:Choice>
  </mc:AlternateContent>
  <xr:revisionPtr revIDLastSave="0" documentId="13_ncr:1_{6F0BAD37-B4EC-4D52-84ED-375C69B16A1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lán 2019" sheetId="1" r:id="rId1"/>
  </sheets>
  <definedNames>
    <definedName name="_xlnm.Print_Area" localSheetId="0">'Plán 2019'!$A$1:$AC$48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28" i="1" l="1"/>
  <c r="AD29" i="1" l="1"/>
  <c r="AA16" i="1" l="1"/>
  <c r="G37" i="1"/>
  <c r="T16" i="1"/>
  <c r="T27" i="1"/>
  <c r="T22" i="1"/>
  <c r="U22" i="1" s="1"/>
  <c r="T21" i="1"/>
  <c r="U21" i="1" s="1"/>
  <c r="T20" i="1"/>
  <c r="U20" i="1" s="1"/>
  <c r="T18" i="1"/>
  <c r="U18" i="1" s="1"/>
  <c r="AB29" i="1"/>
  <c r="AC29" i="1" s="1"/>
  <c r="AB27" i="1"/>
  <c r="AC27" i="1" s="1"/>
  <c r="AB26" i="1"/>
  <c r="AC26" i="1" s="1"/>
  <c r="AD26" i="1" s="1"/>
  <c r="AB25" i="1"/>
  <c r="AC25" i="1" s="1"/>
  <c r="AD25" i="1" s="1"/>
  <c r="AD24" i="1"/>
  <c r="AB23" i="1"/>
  <c r="AC23" i="1" s="1"/>
  <c r="AD23" i="1" s="1"/>
  <c r="AB22" i="1"/>
  <c r="AC22" i="1" s="1"/>
  <c r="AB21" i="1"/>
  <c r="AC21" i="1" s="1"/>
  <c r="AB20" i="1"/>
  <c r="AC20" i="1" s="1"/>
  <c r="AD20" i="1" s="1"/>
  <c r="AD19" i="1"/>
  <c r="AB18" i="1"/>
  <c r="AC18" i="1" s="1"/>
  <c r="AD18" i="1" s="1"/>
  <c r="AB17" i="1"/>
  <c r="AC17" i="1" s="1"/>
  <c r="AB16" i="1"/>
  <c r="N27" i="1"/>
  <c r="N22" i="1"/>
  <c r="O22" i="1" s="1"/>
  <c r="N21" i="1"/>
  <c r="O21" i="1" s="1"/>
  <c r="N20" i="1"/>
  <c r="O20" i="1" s="1"/>
  <c r="N17" i="1"/>
  <c r="O17" i="1" s="1"/>
  <c r="N16" i="1"/>
  <c r="Z27" i="1"/>
  <c r="Z26" i="1"/>
  <c r="AA26" i="1" s="1"/>
  <c r="Z25" i="1"/>
  <c r="AA25" i="1" s="1"/>
  <c r="Z23" i="1"/>
  <c r="AA23" i="1" s="1"/>
  <c r="Z22" i="1"/>
  <c r="AA22" i="1" s="1"/>
  <c r="Z21" i="1"/>
  <c r="AA21" i="1" s="1"/>
  <c r="Z20" i="1"/>
  <c r="AA20" i="1" s="1"/>
  <c r="Z18" i="1"/>
  <c r="AA18" i="1" s="1"/>
  <c r="Z17" i="1"/>
  <c r="W22" i="1"/>
  <c r="W21" i="1"/>
  <c r="W20" i="1"/>
  <c r="X20" i="1" s="1"/>
  <c r="W16" i="1"/>
  <c r="Q27" i="1"/>
  <c r="R27" i="1" s="1"/>
  <c r="Q22" i="1"/>
  <c r="R22" i="1" s="1"/>
  <c r="Q21" i="1"/>
  <c r="R21" i="1" s="1"/>
  <c r="Q20" i="1"/>
  <c r="R20" i="1" s="1"/>
  <c r="Q18" i="1"/>
  <c r="R18" i="1" s="1"/>
  <c r="Q17" i="1"/>
  <c r="R17" i="1" s="1"/>
  <c r="Q16" i="1"/>
  <c r="K22" i="1"/>
  <c r="L22" i="1" s="1"/>
  <c r="K21" i="1"/>
  <c r="L21" i="1" s="1"/>
  <c r="K20" i="1"/>
  <c r="L20" i="1" s="1"/>
  <c r="K16" i="1"/>
  <c r="H22" i="1"/>
  <c r="I22" i="1" s="1"/>
  <c r="H21" i="1"/>
  <c r="I21" i="1" s="1"/>
  <c r="H20" i="1"/>
  <c r="I20" i="1" s="1"/>
  <c r="H16" i="1"/>
  <c r="E22" i="1"/>
  <c r="F22" i="1" s="1"/>
  <c r="E21" i="1"/>
  <c r="F21" i="1" s="1"/>
  <c r="E20" i="1"/>
  <c r="F20" i="1" s="1"/>
  <c r="E16" i="1"/>
  <c r="I16" i="1" l="1"/>
  <c r="R16" i="1"/>
  <c r="AA17" i="1"/>
  <c r="AD17" i="1"/>
  <c r="AD30" i="1" s="1"/>
  <c r="F16" i="1"/>
  <c r="O16" i="1"/>
  <c r="U16" i="1"/>
  <c r="L16" i="1"/>
  <c r="AA30" i="1"/>
  <c r="E30" i="1"/>
  <c r="K30" i="1"/>
  <c r="W30" i="1"/>
  <c r="T30" i="1"/>
  <c r="H30" i="1"/>
  <c r="Q30" i="1"/>
  <c r="Z30" i="1"/>
  <c r="N30" i="1"/>
  <c r="AC30" i="1"/>
  <c r="L30" i="1" l="1"/>
  <c r="U30" i="1"/>
  <c r="O30" i="1"/>
  <c r="F30" i="1"/>
  <c r="X30" i="1"/>
  <c r="R30" i="1"/>
  <c r="I30" i="1"/>
  <c r="V30" i="1"/>
  <c r="S30" i="1"/>
  <c r="J30" i="1"/>
  <c r="G30" i="1"/>
  <c r="P30" i="1"/>
  <c r="D30" i="1"/>
  <c r="M30" i="1" l="1"/>
  <c r="Y30" i="1"/>
  <c r="AB30" i="1" l="1"/>
</calcChain>
</file>

<file path=xl/sharedStrings.xml><?xml version="1.0" encoding="utf-8"?>
<sst xmlns="http://schemas.openxmlformats.org/spreadsheetml/2006/main" count="246" uniqueCount="50">
  <si>
    <t>Technické služby města Roztoky,příspěvková organizace</t>
  </si>
  <si>
    <t xml:space="preserve">Lidická 1642, Roztoky u Prahy, IČ: 00067733, DIČ: CZ00067733 </t>
  </si>
  <si>
    <t>v tis. Kč za hlavní činnost příspěvkové organizace</t>
  </si>
  <si>
    <t xml:space="preserve"> </t>
  </si>
  <si>
    <t>Účet číslo</t>
  </si>
  <si>
    <t>Název účtu</t>
  </si>
  <si>
    <t>Plán TS</t>
  </si>
  <si>
    <t>Spotřeba materiálu</t>
  </si>
  <si>
    <t>Spotřeba energie, plyn, vodné, stočné</t>
  </si>
  <si>
    <t>Opravy a údržby</t>
  </si>
  <si>
    <t>Cestovné</t>
  </si>
  <si>
    <t>Služby</t>
  </si>
  <si>
    <t>Mzdové náklady</t>
  </si>
  <si>
    <t>Zákonné pojištění</t>
  </si>
  <si>
    <t>Zákonné sociální náklady</t>
  </si>
  <si>
    <t>Silniční daň</t>
  </si>
  <si>
    <t>Ostatní daně a poplatky</t>
  </si>
  <si>
    <t>Jiné ostatní náklady</t>
  </si>
  <si>
    <t>Odpisy</t>
  </si>
  <si>
    <t>Finanční náklady</t>
  </si>
  <si>
    <t>CELKEM</t>
  </si>
  <si>
    <t xml:space="preserve">Plánované další výdaje </t>
  </si>
  <si>
    <t xml:space="preserve">Předpokládaný meziroční nárůst průměrného indexu spotřebitelských cen </t>
  </si>
  <si>
    <t>117 hřiště</t>
  </si>
  <si>
    <t>102 zeleň</t>
  </si>
  <si>
    <t>105 +105k hřbitov</t>
  </si>
  <si>
    <t xml:space="preserve">107+107MU+107O+107P+107SV+107TD+116 </t>
  </si>
  <si>
    <t>103-VO+103I+103O</t>
  </si>
  <si>
    <t>104 komunikace</t>
  </si>
  <si>
    <t>130,180,190 Režie,300 správa</t>
  </si>
  <si>
    <t>navýšení dle požadavků zřizovatele</t>
  </si>
  <si>
    <t>Finanční plán pro rok 2020</t>
  </si>
  <si>
    <t>Schválený</t>
  </si>
  <si>
    <t>plán 2019</t>
  </si>
  <si>
    <t>Návrh plánu</t>
  </si>
  <si>
    <t>plán</t>
  </si>
  <si>
    <t xml:space="preserve">Schválený </t>
  </si>
  <si>
    <t>Návrh</t>
  </si>
  <si>
    <t>plánu</t>
  </si>
  <si>
    <t xml:space="preserve">Předpokládaný meziroční nárůst mzdových nákladů </t>
  </si>
  <si>
    <t>Požadavek navýšení zakázky 105 - hřbitov</t>
  </si>
  <si>
    <t>60 tis. Kč</t>
  </si>
  <si>
    <t>UNC nakladač</t>
  </si>
  <si>
    <t>kontejnery</t>
  </si>
  <si>
    <t>Kč</t>
  </si>
  <si>
    <t>Navýšení cen dodavatele Regios a Recyklace Chýnov</t>
  </si>
  <si>
    <t>250 tis. Kč</t>
  </si>
  <si>
    <t>106 + 106H +106S odpady</t>
  </si>
  <si>
    <t>Příspěvková organizace Technické služby města Roztoky navrhuje dle shora uvedených podkladů poskytnutí příspěvku na provoz ve výši 15 583,04 Kč</t>
  </si>
  <si>
    <t>V Roztokách dne 17.10.2019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</si>
</sst>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0\ %"/>
    <numFmt numFmtId="166" formatCode="#,##0.0000"/>
    <numFmt numFmtId="167" formatCode="d/mmm"/>
  </numFmts>
  <fonts count="32" x14ac:knownFonts="1">
    <font>
      <sz val="10"/>
      <name val="Arial CE"/>
      <charset val="238"/>
    </font>
    <font>
      <sz val="18"/>
      <name val="Arial CE"/>
      <family val="2"/>
      <charset val="238"/>
    </font>
    <font>
      <sz val="13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rgb="FFFF0000"/>
      <name val="Arial CE"/>
      <charset val="238"/>
    </font>
    <font>
      <b/>
      <sz val="13"/>
      <color rgb="FFFF0000"/>
      <name val="Arial CE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10"/>
      <color rgb="FFFFFF0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10"/>
      <color rgb="FFFFFF00"/>
      <name val="Arial CE"/>
      <family val="2"/>
      <charset val="238"/>
    </font>
    <font>
      <b/>
      <sz val="8"/>
      <color rgb="FF008000"/>
      <name val="Arial CE"/>
      <family val="2"/>
      <charset val="238"/>
    </font>
    <font>
      <sz val="8"/>
      <name val="Arial CE"/>
      <family val="2"/>
      <charset val="238"/>
    </font>
    <font>
      <sz val="10"/>
      <color rgb="FF0000FF"/>
      <name val="Arial CE"/>
      <charset val="238"/>
    </font>
    <font>
      <b/>
      <sz val="8"/>
      <color rgb="FF993366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color rgb="FFFF0000"/>
      <name val="Arial CE"/>
      <charset val="238"/>
    </font>
    <font>
      <sz val="14"/>
      <color rgb="FF0000FF"/>
      <name val="Arial CE"/>
      <charset val="238"/>
    </font>
    <font>
      <sz val="12"/>
      <color rgb="FF0000FF"/>
      <name val="Arial CE"/>
      <charset val="238"/>
    </font>
    <font>
      <b/>
      <u/>
      <sz val="11"/>
      <name val="Arial CE"/>
      <charset val="238"/>
    </font>
    <font>
      <sz val="10"/>
      <name val="Arial CE"/>
      <charset val="238"/>
    </font>
    <font>
      <b/>
      <sz val="8"/>
      <color theme="8" tint="0.79998168889431442"/>
      <name val="Arial CE"/>
      <family val="2"/>
      <charset val="238"/>
    </font>
    <font>
      <b/>
      <u/>
      <sz val="12"/>
      <name val="Arial CE"/>
      <charset val="238"/>
    </font>
    <font>
      <b/>
      <u/>
      <sz val="10"/>
      <name val="Arial CE"/>
      <charset val="238"/>
    </font>
    <font>
      <b/>
      <i/>
      <sz val="12"/>
      <color rgb="FF0000FF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249977111117893"/>
        <bgColor rgb="FFCCFFFF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27" fillId="0" borderId="0" applyBorder="0" applyProtection="0"/>
  </cellStyleXfs>
  <cellXfs count="140">
    <xf numFmtId="0" fontId="0" fillId="0" borderId="0" xfId="0"/>
    <xf numFmtId="0" fontId="1" fillId="0" borderId="0" xfId="0" applyFont="1"/>
    <xf numFmtId="0" fontId="0" fillId="0" borderId="0" xfId="0" applyAlignment="1"/>
    <xf numFmtId="0" fontId="5" fillId="0" borderId="0" xfId="0" applyFont="1"/>
    <xf numFmtId="0" fontId="0" fillId="0" borderId="0" xfId="0" applyFont="1" applyBorder="1"/>
    <xf numFmtId="0" fontId="0" fillId="0" borderId="0" xfId="0" applyFont="1"/>
    <xf numFmtId="165" fontId="6" fillId="2" borderId="0" xfId="1" applyNumberFormat="1" applyFont="1" applyFill="1" applyBorder="1" applyAlignment="1" applyProtection="1">
      <alignment horizontal="right"/>
    </xf>
    <xf numFmtId="0" fontId="7" fillId="0" borderId="0" xfId="0" applyFont="1" applyBorder="1"/>
    <xf numFmtId="164" fontId="8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9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0" xfId="0" applyFont="1"/>
    <xf numFmtId="0" fontId="14" fillId="3" borderId="7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166" fontId="14" fillId="4" borderId="10" xfId="0" applyNumberFormat="1" applyFont="1" applyFill="1" applyBorder="1" applyAlignment="1">
      <alignment horizontal="center"/>
    </xf>
    <xf numFmtId="166" fontId="14" fillId="4" borderId="6" xfId="0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0" borderId="16" xfId="0" applyFont="1" applyBorder="1"/>
    <xf numFmtId="0" fontId="17" fillId="0" borderId="17" xfId="0" applyFont="1" applyBorder="1"/>
    <xf numFmtId="3" fontId="0" fillId="0" borderId="0" xfId="0" applyNumberFormat="1"/>
    <xf numFmtId="0" fontId="14" fillId="0" borderId="19" xfId="0" applyFont="1" applyBorder="1"/>
    <xf numFmtId="0" fontId="17" fillId="0" borderId="20" xfId="0" applyFont="1" applyBorder="1"/>
    <xf numFmtId="0" fontId="20" fillId="0" borderId="0" xfId="0" applyFont="1"/>
    <xf numFmtId="0" fontId="14" fillId="0" borderId="21" xfId="0" applyFont="1" applyBorder="1"/>
    <xf numFmtId="0" fontId="17" fillId="0" borderId="22" xfId="0" applyFont="1" applyBorder="1"/>
    <xf numFmtId="167" fontId="14" fillId="3" borderId="12" xfId="0" applyNumberFormat="1" applyFont="1" applyFill="1" applyBorder="1"/>
    <xf numFmtId="0" fontId="17" fillId="3" borderId="14" xfId="0" applyFont="1" applyFill="1" applyBorder="1"/>
    <xf numFmtId="4" fontId="14" fillId="4" borderId="14" xfId="0" applyNumberFormat="1" applyFont="1" applyFill="1" applyBorder="1"/>
    <xf numFmtId="4" fontId="14" fillId="3" borderId="14" xfId="0" applyNumberFormat="1" applyFont="1" applyFill="1" applyBorder="1"/>
    <xf numFmtId="2" fontId="0" fillId="0" borderId="0" xfId="0" applyNumberFormat="1"/>
    <xf numFmtId="0" fontId="21" fillId="0" borderId="0" xfId="0" applyFont="1"/>
    <xf numFmtId="0" fontId="22" fillId="0" borderId="0" xfId="0" applyFont="1"/>
    <xf numFmtId="0" fontId="23" fillId="7" borderId="0" xfId="0" applyFont="1" applyFill="1"/>
    <xf numFmtId="0" fontId="18" fillId="7" borderId="0" xfId="0" applyFont="1" applyFill="1"/>
    <xf numFmtId="0" fontId="4" fillId="0" borderId="0" xfId="0" applyFont="1"/>
    <xf numFmtId="0" fontId="26" fillId="0" borderId="0" xfId="0" applyFont="1"/>
    <xf numFmtId="0" fontId="17" fillId="0" borderId="0" xfId="0" applyFont="1" applyFill="1" applyBorder="1"/>
    <xf numFmtId="0" fontId="14" fillId="0" borderId="12" xfId="0" applyFont="1" applyBorder="1"/>
    <xf numFmtId="0" fontId="17" fillId="0" borderId="14" xfId="0" applyFont="1" applyBorder="1"/>
    <xf numFmtId="0" fontId="2" fillId="0" borderId="0" xfId="0" applyFont="1" applyBorder="1" applyAlignment="1"/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0" fontId="23" fillId="8" borderId="0" xfId="0" applyFont="1" applyFill="1"/>
    <xf numFmtId="0" fontId="24" fillId="8" borderId="0" xfId="0" applyFont="1" applyFill="1"/>
    <xf numFmtId="0" fontId="18" fillId="8" borderId="0" xfId="0" applyFont="1" applyFill="1"/>
    <xf numFmtId="0" fontId="18" fillId="8" borderId="24" xfId="0" applyFont="1" applyFill="1" applyBorder="1"/>
    <xf numFmtId="0" fontId="18" fillId="8" borderId="0" xfId="0" applyFont="1" applyFill="1" applyBorder="1"/>
    <xf numFmtId="4" fontId="14" fillId="0" borderId="17" xfId="0" applyNumberFormat="1" applyFont="1" applyFill="1" applyBorder="1"/>
    <xf numFmtId="4" fontId="16" fillId="0" borderId="17" xfId="0" applyNumberFormat="1" applyFont="1" applyFill="1" applyBorder="1" applyAlignment="1">
      <alignment horizontal="right"/>
    </xf>
    <xf numFmtId="4" fontId="14" fillId="0" borderId="18" xfId="0" applyNumberFormat="1" applyFont="1" applyFill="1" applyBorder="1"/>
    <xf numFmtId="4" fontId="14" fillId="0" borderId="22" xfId="0" applyNumberFormat="1" applyFont="1" applyFill="1" applyBorder="1"/>
    <xf numFmtId="4" fontId="14" fillId="0" borderId="23" xfId="0" applyNumberFormat="1" applyFont="1" applyFill="1" applyBorder="1"/>
    <xf numFmtId="4" fontId="16" fillId="0" borderId="22" xfId="0" applyNumberFormat="1" applyFont="1" applyFill="1" applyBorder="1" applyAlignment="1">
      <alignment horizontal="right"/>
    </xf>
    <xf numFmtId="4" fontId="14" fillId="0" borderId="14" xfId="0" applyNumberFormat="1" applyFont="1" applyFill="1" applyBorder="1"/>
    <xf numFmtId="4" fontId="28" fillId="0" borderId="14" xfId="0" applyNumberFormat="1" applyFont="1" applyFill="1" applyBorder="1"/>
    <xf numFmtId="4" fontId="14" fillId="0" borderId="13" xfId="0" applyNumberFormat="1" applyFont="1" applyFill="1" applyBorder="1"/>
    <xf numFmtId="166" fontId="14" fillId="9" borderId="6" xfId="0" applyNumberFormat="1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4" fontId="16" fillId="0" borderId="26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>
      <alignment horizontal="right"/>
    </xf>
    <xf numFmtId="4" fontId="13" fillId="0" borderId="20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" fontId="13" fillId="0" borderId="14" xfId="0" applyNumberFormat="1" applyFont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 applyProtection="1">
      <alignment horizontal="right"/>
    </xf>
    <xf numFmtId="0" fontId="31" fillId="8" borderId="24" xfId="0" applyFont="1" applyFill="1" applyBorder="1"/>
    <xf numFmtId="0" fontId="25" fillId="8" borderId="24" xfId="0" applyFont="1" applyFill="1" applyBorder="1"/>
    <xf numFmtId="4" fontId="31" fillId="8" borderId="20" xfId="0" applyNumberFormat="1" applyFont="1" applyFill="1" applyBorder="1"/>
    <xf numFmtId="4" fontId="18" fillId="8" borderId="11" xfId="0" applyNumberFormat="1" applyFont="1" applyFill="1" applyBorder="1"/>
    <xf numFmtId="4" fontId="18" fillId="8" borderId="17" xfId="0" applyNumberFormat="1" applyFont="1" applyFill="1" applyBorder="1"/>
    <xf numFmtId="0" fontId="23" fillId="0" borderId="0" xfId="0" applyFont="1" applyFill="1"/>
    <xf numFmtId="3" fontId="23" fillId="0" borderId="0" xfId="0" applyNumberFormat="1" applyFont="1" applyFill="1"/>
    <xf numFmtId="0" fontId="18" fillId="0" borderId="0" xfId="0" applyFont="1" applyFill="1"/>
    <xf numFmtId="3" fontId="18" fillId="0" borderId="0" xfId="0" applyNumberFormat="1" applyFont="1" applyFill="1"/>
    <xf numFmtId="4" fontId="14" fillId="9" borderId="14" xfId="0" applyNumberFormat="1" applyFont="1" applyFill="1" applyBorder="1"/>
    <xf numFmtId="166" fontId="14" fillId="4" borderId="29" xfId="0" applyNumberFormat="1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4" fontId="14" fillId="0" borderId="31" xfId="0" applyNumberFormat="1" applyFont="1" applyFill="1" applyBorder="1"/>
    <xf numFmtId="4" fontId="14" fillId="0" borderId="32" xfId="0" applyNumberFormat="1" applyFont="1" applyFill="1" applyBorder="1"/>
    <xf numFmtId="4" fontId="14" fillId="0" borderId="33" xfId="0" applyNumberFormat="1" applyFont="1" applyFill="1" applyBorder="1"/>
    <xf numFmtId="4" fontId="14" fillId="4" borderId="33" xfId="0" applyNumberFormat="1" applyFont="1" applyFill="1" applyBorder="1"/>
    <xf numFmtId="166" fontId="14" fillId="9" borderId="35" xfId="0" applyNumberFormat="1" applyFont="1" applyFill="1" applyBorder="1" applyAlignment="1">
      <alignment horizontal="center"/>
    </xf>
    <xf numFmtId="166" fontId="14" fillId="9" borderId="29" xfId="0" applyNumberFormat="1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14" fillId="9" borderId="3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right"/>
    </xf>
    <xf numFmtId="4" fontId="16" fillId="0" borderId="21" xfId="0" applyNumberFormat="1" applyFont="1" applyFill="1" applyBorder="1" applyAlignment="1">
      <alignment horizontal="right"/>
    </xf>
    <xf numFmtId="4" fontId="14" fillId="3" borderId="12" xfId="0" applyNumberFormat="1" applyFont="1" applyFill="1" applyBorder="1"/>
    <xf numFmtId="4" fontId="14" fillId="3" borderId="33" xfId="0" applyNumberFormat="1" applyFont="1" applyFill="1" applyBorder="1"/>
    <xf numFmtId="166" fontId="14" fillId="4" borderId="35" xfId="0" applyNumberFormat="1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4" fontId="14" fillId="4" borderId="12" xfId="0" applyNumberFormat="1" applyFont="1" applyFill="1" applyBorder="1"/>
    <xf numFmtId="166" fontId="14" fillId="5" borderId="35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4" fontId="19" fillId="0" borderId="31" xfId="0" applyNumberFormat="1" applyFont="1" applyFill="1" applyBorder="1"/>
    <xf numFmtId="4" fontId="14" fillId="9" borderId="12" xfId="0" applyNumberFormat="1" applyFont="1" applyFill="1" applyBorder="1"/>
    <xf numFmtId="4" fontId="14" fillId="9" borderId="33" xfId="0" applyNumberFormat="1" applyFont="1" applyFill="1" applyBorder="1"/>
    <xf numFmtId="4" fontId="16" fillId="0" borderId="12" xfId="0" applyNumberFormat="1" applyFont="1" applyFill="1" applyBorder="1" applyAlignment="1">
      <alignment horizontal="right"/>
    </xf>
    <xf numFmtId="4" fontId="16" fillId="0" borderId="1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13" fillId="10" borderId="39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4" fontId="5" fillId="10" borderId="31" xfId="0" applyNumberFormat="1" applyFont="1" applyFill="1" applyBorder="1" applyAlignment="1">
      <alignment horizontal="right"/>
    </xf>
    <xf numFmtId="4" fontId="5" fillId="10" borderId="33" xfId="0" applyNumberFormat="1" applyFont="1" applyFill="1" applyBorder="1" applyAlignment="1">
      <alignment horizontal="right"/>
    </xf>
    <xf numFmtId="4" fontId="5" fillId="10" borderId="27" xfId="0" applyNumberFormat="1" applyFont="1" applyFill="1" applyBorder="1" applyAlignment="1">
      <alignment horizontal="right"/>
    </xf>
    <xf numFmtId="0" fontId="9" fillId="9" borderId="36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9" borderId="28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0" fillId="0" borderId="0" xfId="0" applyFill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zoomScale="90" zoomScaleNormal="90" workbookViewId="0">
      <pane xSplit="2" topLeftCell="C1" activePane="topRight" state="frozen"/>
      <selection pane="topRight" activeCell="AF9" sqref="AF9"/>
    </sheetView>
  </sheetViews>
  <sheetFormatPr defaultRowHeight="12.75" x14ac:dyDescent="0.2"/>
  <cols>
    <col min="1" max="1" width="54.42578125" customWidth="1"/>
    <col min="2" max="2" width="0.140625" hidden="1" customWidth="1"/>
    <col min="3" max="3" width="29" customWidth="1"/>
    <col min="4" max="4" width="8.7109375" customWidth="1"/>
    <col min="5" max="5" width="14.5703125" customWidth="1"/>
    <col min="6" max="6" width="10.140625" customWidth="1"/>
    <col min="7" max="7" width="15" customWidth="1"/>
    <col min="8" max="8" width="10.7109375" customWidth="1"/>
    <col min="9" max="9" width="9.5703125" customWidth="1"/>
    <col min="10" max="11" width="8.7109375" customWidth="1"/>
    <col min="12" max="12" width="11.5703125" customWidth="1"/>
    <col min="13" max="14" width="8.7109375" customWidth="1"/>
    <col min="15" max="15" width="10.140625" customWidth="1"/>
    <col min="16" max="17" width="8.7109375" customWidth="1"/>
    <col min="18" max="18" width="9.5703125" customWidth="1"/>
    <col min="19" max="20" width="8.7109375" customWidth="1"/>
    <col min="21" max="21" width="9.140625" customWidth="1"/>
    <col min="22" max="26" width="8.7109375" customWidth="1"/>
    <col min="27" max="27" width="9.7109375" customWidth="1"/>
    <col min="28" max="28" width="9.5703125" customWidth="1"/>
    <col min="29" max="29" width="10.28515625" customWidth="1"/>
    <col min="30" max="30" width="9.7109375" customWidth="1"/>
    <col min="31" max="1007" width="8.42578125" customWidth="1"/>
  </cols>
  <sheetData>
    <row r="1" spans="1:30" ht="23.25" x14ac:dyDescent="0.35">
      <c r="A1" s="1" t="s">
        <v>0</v>
      </c>
    </row>
    <row r="2" spans="1:30" ht="16.5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50"/>
      <c r="O2" s="2"/>
    </row>
    <row r="4" spans="1:30" ht="18" x14ac:dyDescent="0.25">
      <c r="A4" s="126" t="s">
        <v>31</v>
      </c>
      <c r="B4" s="126"/>
      <c r="C4" s="126"/>
      <c r="G4" s="3"/>
      <c r="H4" s="3"/>
      <c r="I4" s="3"/>
    </row>
    <row r="5" spans="1:30" s="5" customFormat="1" ht="14.25" x14ac:dyDescent="0.2">
      <c r="A5" s="4" t="s">
        <v>22</v>
      </c>
      <c r="B5" s="4"/>
      <c r="C5" s="4"/>
      <c r="D5" s="4"/>
      <c r="E5" s="4"/>
      <c r="F5" s="4"/>
      <c r="G5" s="3"/>
      <c r="H5" s="3"/>
      <c r="I5" s="3"/>
      <c r="L5" s="6">
        <v>0.05</v>
      </c>
    </row>
    <row r="6" spans="1:30" ht="14.25" x14ac:dyDescent="0.2">
      <c r="A6" t="s">
        <v>39</v>
      </c>
      <c r="B6" s="4"/>
      <c r="C6" s="4"/>
      <c r="D6" s="4"/>
      <c r="E6" s="4"/>
      <c r="F6" s="4"/>
      <c r="L6" s="6">
        <v>0.1</v>
      </c>
    </row>
    <row r="7" spans="1:30" ht="14.25" x14ac:dyDescent="0.2">
      <c r="A7" s="4" t="s">
        <v>45</v>
      </c>
      <c r="B7" s="4"/>
      <c r="C7" s="4"/>
      <c r="D7" s="4"/>
      <c r="E7" s="4"/>
      <c r="F7" s="4"/>
      <c r="L7" s="6" t="s">
        <v>46</v>
      </c>
    </row>
    <row r="8" spans="1:30" ht="16.5" x14ac:dyDescent="0.25">
      <c r="A8" s="4" t="s">
        <v>40</v>
      </c>
      <c r="B8" s="4"/>
      <c r="C8" s="4"/>
      <c r="D8" s="7"/>
      <c r="E8" s="7"/>
      <c r="F8" s="8"/>
      <c r="G8" s="9"/>
      <c r="H8" s="9"/>
      <c r="I8" s="9"/>
      <c r="J8" s="9"/>
      <c r="K8" s="9"/>
      <c r="L8" s="6" t="s">
        <v>41</v>
      </c>
    </row>
    <row r="9" spans="1:30" ht="16.5" x14ac:dyDescent="0.25">
      <c r="A9" s="4"/>
      <c r="B9" s="4"/>
      <c r="C9" s="4"/>
      <c r="D9" s="7"/>
      <c r="E9" s="7"/>
      <c r="F9" s="8"/>
      <c r="G9" s="9"/>
      <c r="H9" s="9"/>
      <c r="I9" s="9"/>
      <c r="J9" s="9"/>
      <c r="K9" s="9"/>
      <c r="L9" s="76"/>
    </row>
    <row r="10" spans="1:30" ht="16.5" x14ac:dyDescent="0.25">
      <c r="A10" s="4"/>
      <c r="B10" s="4"/>
      <c r="C10" s="4"/>
      <c r="D10" s="7"/>
      <c r="E10" s="7"/>
      <c r="F10" s="8"/>
      <c r="G10" s="9"/>
      <c r="H10" s="9"/>
      <c r="I10" s="9"/>
      <c r="J10" s="9"/>
      <c r="K10" s="9"/>
      <c r="L10" s="76"/>
    </row>
    <row r="11" spans="1:30" x14ac:dyDescent="0.2">
      <c r="A11" s="4"/>
      <c r="B11" s="4"/>
      <c r="C11" s="4"/>
      <c r="D11" s="4"/>
      <c r="E11" s="4"/>
      <c r="F11" s="4"/>
    </row>
    <row r="12" spans="1:30" ht="15.75" thickBot="1" x14ac:dyDescent="0.25">
      <c r="A12" s="10" t="s">
        <v>2</v>
      </c>
      <c r="B12" s="11" t="s">
        <v>3</v>
      </c>
      <c r="C12" s="12"/>
      <c r="AB12" s="13" t="s">
        <v>2</v>
      </c>
    </row>
    <row r="13" spans="1:30" s="18" customFormat="1" x14ac:dyDescent="0.2">
      <c r="A13" s="14"/>
      <c r="B13" s="15"/>
      <c r="C13" s="16"/>
      <c r="D13" s="127" t="s">
        <v>23</v>
      </c>
      <c r="E13" s="127"/>
      <c r="F13" s="128"/>
      <c r="G13" s="129" t="s">
        <v>24</v>
      </c>
      <c r="H13" s="130"/>
      <c r="I13" s="131"/>
      <c r="J13" s="132" t="s">
        <v>25</v>
      </c>
      <c r="K13" s="133"/>
      <c r="L13" s="134"/>
      <c r="M13" s="135" t="s">
        <v>26</v>
      </c>
      <c r="N13" s="136"/>
      <c r="O13" s="137"/>
      <c r="P13" s="138" t="s">
        <v>27</v>
      </c>
      <c r="Q13" s="127"/>
      <c r="R13" s="128"/>
      <c r="S13" s="129" t="s">
        <v>28</v>
      </c>
      <c r="T13" s="130"/>
      <c r="U13" s="131"/>
      <c r="V13" s="138" t="s">
        <v>47</v>
      </c>
      <c r="W13" s="127"/>
      <c r="X13" s="128"/>
      <c r="Y13" s="122" t="s">
        <v>29</v>
      </c>
      <c r="Z13" s="123"/>
      <c r="AA13" s="124"/>
      <c r="AB13" s="111" t="s">
        <v>37</v>
      </c>
      <c r="AC13" s="17" t="s">
        <v>36</v>
      </c>
      <c r="AD13" s="116" t="s">
        <v>37</v>
      </c>
    </row>
    <row r="14" spans="1:30" x14ac:dyDescent="0.2">
      <c r="A14" s="19" t="s">
        <v>4</v>
      </c>
      <c r="B14" s="20"/>
      <c r="C14" s="21" t="s">
        <v>5</v>
      </c>
      <c r="D14" s="22" t="s">
        <v>6</v>
      </c>
      <c r="E14" s="23" t="s">
        <v>32</v>
      </c>
      <c r="F14" s="87" t="s">
        <v>34</v>
      </c>
      <c r="G14" s="93" t="s">
        <v>6</v>
      </c>
      <c r="H14" s="68" t="s">
        <v>32</v>
      </c>
      <c r="I14" s="94" t="s">
        <v>34</v>
      </c>
      <c r="J14" s="101" t="s">
        <v>6</v>
      </c>
      <c r="K14" s="23" t="s">
        <v>32</v>
      </c>
      <c r="L14" s="87" t="s">
        <v>34</v>
      </c>
      <c r="M14" s="104" t="s">
        <v>6</v>
      </c>
      <c r="N14" s="68" t="s">
        <v>32</v>
      </c>
      <c r="O14" s="94" t="s">
        <v>34</v>
      </c>
      <c r="P14" s="101" t="s">
        <v>6</v>
      </c>
      <c r="Q14" s="23" t="s">
        <v>32</v>
      </c>
      <c r="R14" s="87" t="s">
        <v>34</v>
      </c>
      <c r="S14" s="104" t="s">
        <v>6</v>
      </c>
      <c r="T14" s="68" t="s">
        <v>32</v>
      </c>
      <c r="U14" s="94" t="s">
        <v>34</v>
      </c>
      <c r="V14" s="101" t="s">
        <v>6</v>
      </c>
      <c r="W14" s="23" t="s">
        <v>32</v>
      </c>
      <c r="X14" s="87" t="s">
        <v>34</v>
      </c>
      <c r="Y14" s="93" t="s">
        <v>6</v>
      </c>
      <c r="Z14" s="68" t="s">
        <v>32</v>
      </c>
      <c r="AA14" s="94" t="s">
        <v>34</v>
      </c>
      <c r="AB14" s="112" t="s">
        <v>38</v>
      </c>
      <c r="AC14" s="113" t="s">
        <v>35</v>
      </c>
      <c r="AD14" s="117" t="s">
        <v>38</v>
      </c>
    </row>
    <row r="15" spans="1:30" ht="13.5" thickBot="1" x14ac:dyDescent="0.25">
      <c r="A15" s="24"/>
      <c r="B15" s="25"/>
      <c r="C15" s="25"/>
      <c r="D15" s="26">
        <v>2019</v>
      </c>
      <c r="E15" s="27" t="s">
        <v>33</v>
      </c>
      <c r="F15" s="88">
        <v>2020</v>
      </c>
      <c r="G15" s="95">
        <v>2019</v>
      </c>
      <c r="H15" s="69" t="s">
        <v>33</v>
      </c>
      <c r="I15" s="96">
        <v>2020</v>
      </c>
      <c r="J15" s="102">
        <v>2019</v>
      </c>
      <c r="K15" s="27" t="s">
        <v>33</v>
      </c>
      <c r="L15" s="88">
        <v>2020</v>
      </c>
      <c r="M15" s="105">
        <v>2019</v>
      </c>
      <c r="N15" s="69" t="s">
        <v>33</v>
      </c>
      <c r="O15" s="96">
        <v>2020</v>
      </c>
      <c r="P15" s="102">
        <v>2019</v>
      </c>
      <c r="Q15" s="27" t="s">
        <v>33</v>
      </c>
      <c r="R15" s="88">
        <v>2020</v>
      </c>
      <c r="S15" s="105">
        <v>2019</v>
      </c>
      <c r="T15" s="69" t="s">
        <v>33</v>
      </c>
      <c r="U15" s="96">
        <v>2020</v>
      </c>
      <c r="V15" s="102">
        <v>2019</v>
      </c>
      <c r="W15" s="27" t="s">
        <v>33</v>
      </c>
      <c r="X15" s="88">
        <v>2020</v>
      </c>
      <c r="Y15" s="95">
        <v>2019</v>
      </c>
      <c r="Z15" s="69" t="s">
        <v>33</v>
      </c>
      <c r="AA15" s="96">
        <v>2020</v>
      </c>
      <c r="AB15" s="114">
        <v>2019</v>
      </c>
      <c r="AC15" s="115">
        <v>2019</v>
      </c>
      <c r="AD15" s="118">
        <v>2020</v>
      </c>
    </row>
    <row r="16" spans="1:30" x14ac:dyDescent="0.2">
      <c r="A16" s="28">
        <v>501</v>
      </c>
      <c r="B16" s="29"/>
      <c r="C16" s="29" t="s">
        <v>7</v>
      </c>
      <c r="D16" s="60">
        <v>8</v>
      </c>
      <c r="E16" s="59">
        <f>D16/100*93</f>
        <v>7.44</v>
      </c>
      <c r="F16" s="89">
        <f>E16*105/100</f>
        <v>7.8120000000000003</v>
      </c>
      <c r="G16" s="97">
        <v>128</v>
      </c>
      <c r="H16" s="59">
        <f t="shared" ref="H16:H22" si="0">G16/100*93</f>
        <v>119.04</v>
      </c>
      <c r="I16" s="89">
        <f>H16*105/100</f>
        <v>124.992</v>
      </c>
      <c r="J16" s="97">
        <v>4</v>
      </c>
      <c r="K16" s="59">
        <f t="shared" ref="K16:K22" si="1">J16/100*93</f>
        <v>3.72</v>
      </c>
      <c r="L16" s="89">
        <f>K16*105/100</f>
        <v>3.9060000000000001</v>
      </c>
      <c r="M16" s="97">
        <v>41</v>
      </c>
      <c r="N16" s="59">
        <f t="shared" ref="N16:N27" si="2">M16/100*93</f>
        <v>38.129999999999995</v>
      </c>
      <c r="O16" s="89">
        <f>N16*105/100</f>
        <v>40.036499999999997</v>
      </c>
      <c r="P16" s="97">
        <v>232</v>
      </c>
      <c r="Q16" s="59">
        <f t="shared" ref="Q16:Q27" si="3">P16/100*93</f>
        <v>215.76</v>
      </c>
      <c r="R16" s="89">
        <f>Q16*105/100</f>
        <v>226.548</v>
      </c>
      <c r="S16" s="97">
        <v>459</v>
      </c>
      <c r="T16" s="59">
        <f t="shared" ref="T16:T27" si="4">S16/100*93</f>
        <v>426.87</v>
      </c>
      <c r="U16" s="89">
        <f>T16*105/100</f>
        <v>448.21350000000001</v>
      </c>
      <c r="V16" s="97">
        <v>278</v>
      </c>
      <c r="W16" s="59">
        <f t="shared" ref="W16:W22" si="5">V16/100*93</f>
        <v>258.53999999999996</v>
      </c>
      <c r="X16" s="89">
        <v>301.47000000000003</v>
      </c>
      <c r="Y16" s="97">
        <v>332</v>
      </c>
      <c r="Z16" s="59">
        <v>203.11</v>
      </c>
      <c r="AA16" s="89">
        <f>Z16*105/100</f>
        <v>213.26550000000003</v>
      </c>
      <c r="AB16" s="97">
        <f>Y16+V16+S16+P16+M16+J16+G16+D16</f>
        <v>1482</v>
      </c>
      <c r="AC16" s="71">
        <v>1272.6099999999999</v>
      </c>
      <c r="AD16" s="119">
        <v>1366.24</v>
      </c>
    </row>
    <row r="17" spans="1:30" x14ac:dyDescent="0.2">
      <c r="A17" s="31">
        <v>502</v>
      </c>
      <c r="B17" s="32"/>
      <c r="C17" s="29" t="s">
        <v>8</v>
      </c>
      <c r="D17" s="60"/>
      <c r="E17" s="59"/>
      <c r="F17" s="89"/>
      <c r="G17" s="97"/>
      <c r="H17" s="59"/>
      <c r="I17" s="89"/>
      <c r="J17" s="97"/>
      <c r="K17" s="59"/>
      <c r="L17" s="89"/>
      <c r="M17" s="97">
        <v>1</v>
      </c>
      <c r="N17" s="59">
        <f t="shared" si="2"/>
        <v>0.93</v>
      </c>
      <c r="O17" s="89">
        <f>N17*105/100</f>
        <v>0.97650000000000003</v>
      </c>
      <c r="P17" s="97">
        <v>1316</v>
      </c>
      <c r="Q17" s="59">
        <f t="shared" si="3"/>
        <v>1223.8800000000001</v>
      </c>
      <c r="R17" s="89">
        <f>Q17*105/100</f>
        <v>1285.0740000000001</v>
      </c>
      <c r="S17" s="97"/>
      <c r="T17" s="59"/>
      <c r="U17" s="89"/>
      <c r="V17" s="97"/>
      <c r="W17" s="59"/>
      <c r="X17" s="89"/>
      <c r="Y17" s="97">
        <v>74</v>
      </c>
      <c r="Z17" s="59">
        <f t="shared" ref="Z17:Z27" si="6">Y17/100*93</f>
        <v>68.819999999999993</v>
      </c>
      <c r="AA17" s="89">
        <f>Z17*105/100</f>
        <v>72.260999999999996</v>
      </c>
      <c r="AB17" s="97">
        <f t="shared" ref="AB17:AB29" si="7">Y17+V17+S17+P17+M17+J17+G17+D17</f>
        <v>1391</v>
      </c>
      <c r="AC17" s="72">
        <f t="shared" ref="AC17:AC29" si="8">AB17/100*93</f>
        <v>1293.6300000000001</v>
      </c>
      <c r="AD17" s="119">
        <f t="shared" ref="AD17:AD26" si="9">AC17*105/100</f>
        <v>1358.3115000000003</v>
      </c>
    </row>
    <row r="18" spans="1:30" x14ac:dyDescent="0.2">
      <c r="A18" s="31">
        <v>511</v>
      </c>
      <c r="B18" s="32"/>
      <c r="C18" s="29" t="s">
        <v>9</v>
      </c>
      <c r="D18" s="60"/>
      <c r="E18" s="59"/>
      <c r="F18" s="89"/>
      <c r="G18" s="97"/>
      <c r="H18" s="59"/>
      <c r="I18" s="89"/>
      <c r="J18" s="97"/>
      <c r="K18" s="59"/>
      <c r="L18" s="89"/>
      <c r="M18" s="97"/>
      <c r="N18" s="59"/>
      <c r="O18" s="89"/>
      <c r="P18" s="97">
        <v>927</v>
      </c>
      <c r="Q18" s="59">
        <f t="shared" si="3"/>
        <v>862.11</v>
      </c>
      <c r="R18" s="89">
        <f>Q18*105/100</f>
        <v>905.21550000000002</v>
      </c>
      <c r="S18" s="97">
        <v>135</v>
      </c>
      <c r="T18" s="59">
        <f t="shared" si="4"/>
        <v>125.55000000000001</v>
      </c>
      <c r="U18" s="89">
        <f>T18*105/100</f>
        <v>131.82750000000001</v>
      </c>
      <c r="V18" s="97"/>
      <c r="W18" s="59"/>
      <c r="X18" s="89"/>
      <c r="Y18" s="97">
        <v>84</v>
      </c>
      <c r="Z18" s="59">
        <f t="shared" si="6"/>
        <v>78.11999999999999</v>
      </c>
      <c r="AA18" s="89">
        <f>Z18*105/100</f>
        <v>82.025999999999982</v>
      </c>
      <c r="AB18" s="97">
        <f t="shared" si="7"/>
        <v>1146</v>
      </c>
      <c r="AC18" s="72">
        <f t="shared" si="8"/>
        <v>1065.78</v>
      </c>
      <c r="AD18" s="119">
        <f t="shared" si="9"/>
        <v>1119.069</v>
      </c>
    </row>
    <row r="19" spans="1:30" x14ac:dyDescent="0.2">
      <c r="A19" s="31">
        <v>512</v>
      </c>
      <c r="B19" s="32"/>
      <c r="C19" s="29" t="s">
        <v>10</v>
      </c>
      <c r="D19" s="60"/>
      <c r="E19" s="59"/>
      <c r="F19" s="89"/>
      <c r="G19" s="97"/>
      <c r="H19" s="59"/>
      <c r="I19" s="89"/>
      <c r="J19" s="97"/>
      <c r="K19" s="59"/>
      <c r="L19" s="89"/>
      <c r="M19" s="97"/>
      <c r="N19" s="59"/>
      <c r="O19" s="89"/>
      <c r="P19" s="97"/>
      <c r="Q19" s="59"/>
      <c r="R19" s="89"/>
      <c r="S19" s="97"/>
      <c r="T19" s="59"/>
      <c r="U19" s="89"/>
      <c r="V19" s="97"/>
      <c r="W19" s="59"/>
      <c r="X19" s="89"/>
      <c r="Y19" s="97"/>
      <c r="Z19" s="59"/>
      <c r="AA19" s="89"/>
      <c r="AB19" s="97"/>
      <c r="AC19" s="72"/>
      <c r="AD19" s="119">
        <f t="shared" si="9"/>
        <v>0</v>
      </c>
    </row>
    <row r="20" spans="1:30" x14ac:dyDescent="0.2">
      <c r="A20" s="31">
        <v>518</v>
      </c>
      <c r="B20" s="32"/>
      <c r="C20" s="32" t="s">
        <v>11</v>
      </c>
      <c r="D20" s="60">
        <v>16</v>
      </c>
      <c r="E20" s="59">
        <f t="shared" ref="E20:E22" si="10">D20/100*93</f>
        <v>14.88</v>
      </c>
      <c r="F20" s="89">
        <f t="shared" ref="F20" si="11">E20*105/100</f>
        <v>15.624000000000001</v>
      </c>
      <c r="G20" s="97">
        <v>499</v>
      </c>
      <c r="H20" s="59">
        <f t="shared" si="0"/>
        <v>464.07</v>
      </c>
      <c r="I20" s="89">
        <f t="shared" ref="I20" si="12">H20*105/100</f>
        <v>487.27350000000001</v>
      </c>
      <c r="J20" s="97">
        <v>14</v>
      </c>
      <c r="K20" s="59">
        <f t="shared" si="1"/>
        <v>13.020000000000001</v>
      </c>
      <c r="L20" s="89">
        <f t="shared" ref="L20" si="13">K20*105/100</f>
        <v>13.671000000000001</v>
      </c>
      <c r="M20" s="97">
        <v>41</v>
      </c>
      <c r="N20" s="59">
        <f t="shared" si="2"/>
        <v>38.129999999999995</v>
      </c>
      <c r="O20" s="89">
        <f t="shared" ref="O20" si="14">N20*105/100</f>
        <v>40.036499999999997</v>
      </c>
      <c r="P20" s="97">
        <v>1</v>
      </c>
      <c r="Q20" s="59">
        <f t="shared" si="3"/>
        <v>0.93</v>
      </c>
      <c r="R20" s="89">
        <f t="shared" ref="R20" si="15">Q20*105/100</f>
        <v>0.97650000000000003</v>
      </c>
      <c r="S20" s="97">
        <v>267</v>
      </c>
      <c r="T20" s="59">
        <f t="shared" si="4"/>
        <v>248.31</v>
      </c>
      <c r="U20" s="89">
        <f t="shared" ref="U20" si="16">T20*105/100</f>
        <v>260.72550000000001</v>
      </c>
      <c r="V20" s="97">
        <v>1075</v>
      </c>
      <c r="W20" s="59">
        <f t="shared" si="5"/>
        <v>999.75</v>
      </c>
      <c r="X20" s="89">
        <f t="shared" ref="X20" si="17">W20*105/100</f>
        <v>1049.7375</v>
      </c>
      <c r="Y20" s="97">
        <v>781</v>
      </c>
      <c r="Z20" s="59">
        <f t="shared" si="6"/>
        <v>726.32999999999993</v>
      </c>
      <c r="AA20" s="89">
        <f t="shared" ref="AA20:AA26" si="18">Z20*105/100</f>
        <v>762.64649999999995</v>
      </c>
      <c r="AB20" s="97">
        <f t="shared" si="7"/>
        <v>2694</v>
      </c>
      <c r="AC20" s="72">
        <f t="shared" si="8"/>
        <v>2505.42</v>
      </c>
      <c r="AD20" s="119">
        <f t="shared" si="9"/>
        <v>2630.6910000000003</v>
      </c>
    </row>
    <row r="21" spans="1:30" x14ac:dyDescent="0.2">
      <c r="A21" s="31">
        <v>521</v>
      </c>
      <c r="B21" s="32"/>
      <c r="C21" s="32" t="s">
        <v>12</v>
      </c>
      <c r="D21" s="60">
        <v>27</v>
      </c>
      <c r="E21" s="59">
        <f t="shared" si="10"/>
        <v>25.110000000000003</v>
      </c>
      <c r="F21" s="89">
        <f>E21*110/100</f>
        <v>27.621000000000002</v>
      </c>
      <c r="G21" s="97">
        <v>549</v>
      </c>
      <c r="H21" s="59">
        <f t="shared" si="0"/>
        <v>510.57</v>
      </c>
      <c r="I21" s="89">
        <f>H21*110/100</f>
        <v>561.62699999999995</v>
      </c>
      <c r="J21" s="97">
        <v>18</v>
      </c>
      <c r="K21" s="59">
        <f t="shared" si="1"/>
        <v>16.739999999999998</v>
      </c>
      <c r="L21" s="89">
        <f>K21*110/100</f>
        <v>18.413999999999998</v>
      </c>
      <c r="M21" s="97">
        <v>58</v>
      </c>
      <c r="N21" s="59">
        <f t="shared" si="2"/>
        <v>53.94</v>
      </c>
      <c r="O21" s="89">
        <f>N21*110/100</f>
        <v>59.333999999999996</v>
      </c>
      <c r="P21" s="97">
        <v>7</v>
      </c>
      <c r="Q21" s="59">
        <f t="shared" si="3"/>
        <v>6.5100000000000007</v>
      </c>
      <c r="R21" s="89">
        <f>Q21*110/100</f>
        <v>7.1610000000000005</v>
      </c>
      <c r="S21" s="97">
        <v>660</v>
      </c>
      <c r="T21" s="59">
        <f t="shared" si="4"/>
        <v>613.79999999999995</v>
      </c>
      <c r="U21" s="89">
        <f>T21*110/100</f>
        <v>675.18</v>
      </c>
      <c r="V21" s="97">
        <v>847</v>
      </c>
      <c r="W21" s="59">
        <f t="shared" si="5"/>
        <v>787.71</v>
      </c>
      <c r="X21" s="89">
        <v>966.48</v>
      </c>
      <c r="Y21" s="97">
        <v>1478</v>
      </c>
      <c r="Z21" s="59">
        <f t="shared" si="6"/>
        <v>1374.54</v>
      </c>
      <c r="AA21" s="89">
        <f>Z21*110/100</f>
        <v>1511.9939999999999</v>
      </c>
      <c r="AB21" s="97">
        <f t="shared" si="7"/>
        <v>3644</v>
      </c>
      <c r="AC21" s="72">
        <f t="shared" si="8"/>
        <v>3388.9199999999996</v>
      </c>
      <c r="AD21" s="119">
        <v>3827.81</v>
      </c>
    </row>
    <row r="22" spans="1:30" x14ac:dyDescent="0.2">
      <c r="A22" s="31">
        <v>524</v>
      </c>
      <c r="B22" s="32"/>
      <c r="C22" s="32" t="s">
        <v>13</v>
      </c>
      <c r="D22" s="60">
        <v>10</v>
      </c>
      <c r="E22" s="59">
        <f t="shared" si="10"/>
        <v>9.3000000000000007</v>
      </c>
      <c r="F22" s="89">
        <f>E22*110/100</f>
        <v>10.23</v>
      </c>
      <c r="G22" s="97">
        <v>187</v>
      </c>
      <c r="H22" s="59">
        <f t="shared" si="0"/>
        <v>173.91</v>
      </c>
      <c r="I22" s="89">
        <f>H22*110/100</f>
        <v>191.30099999999999</v>
      </c>
      <c r="J22" s="97">
        <v>6</v>
      </c>
      <c r="K22" s="59">
        <f t="shared" si="1"/>
        <v>5.58</v>
      </c>
      <c r="L22" s="89">
        <f>K22*110/100</f>
        <v>6.1379999999999999</v>
      </c>
      <c r="M22" s="97">
        <v>18</v>
      </c>
      <c r="N22" s="59">
        <f t="shared" si="2"/>
        <v>16.739999999999998</v>
      </c>
      <c r="O22" s="89">
        <f>N22*110/100</f>
        <v>18.413999999999998</v>
      </c>
      <c r="P22" s="97">
        <v>3</v>
      </c>
      <c r="Q22" s="59">
        <f t="shared" si="3"/>
        <v>2.79</v>
      </c>
      <c r="R22" s="89">
        <f>Q22*110/100</f>
        <v>3.069</v>
      </c>
      <c r="S22" s="97">
        <v>225</v>
      </c>
      <c r="T22" s="59">
        <f t="shared" si="4"/>
        <v>209.25</v>
      </c>
      <c r="U22" s="89">
        <f>T22*110/100</f>
        <v>230.17500000000001</v>
      </c>
      <c r="V22" s="97">
        <v>287</v>
      </c>
      <c r="W22" s="59">
        <f t="shared" si="5"/>
        <v>266.91000000000003</v>
      </c>
      <c r="X22" s="89">
        <v>327.60000000000002</v>
      </c>
      <c r="Y22" s="97">
        <v>572</v>
      </c>
      <c r="Z22" s="59">
        <f t="shared" si="6"/>
        <v>531.95999999999992</v>
      </c>
      <c r="AA22" s="89">
        <f>Z22*110/100</f>
        <v>585.15599999999995</v>
      </c>
      <c r="AB22" s="97">
        <f t="shared" si="7"/>
        <v>1308</v>
      </c>
      <c r="AC22" s="72">
        <f t="shared" si="8"/>
        <v>1216.44</v>
      </c>
      <c r="AD22" s="119">
        <v>1372.08</v>
      </c>
    </row>
    <row r="23" spans="1:30" x14ac:dyDescent="0.2">
      <c r="A23" s="31">
        <v>527</v>
      </c>
      <c r="B23" s="32"/>
      <c r="C23" s="32" t="s">
        <v>14</v>
      </c>
      <c r="D23" s="60"/>
      <c r="E23" s="59"/>
      <c r="F23" s="89"/>
      <c r="G23" s="97"/>
      <c r="H23" s="59"/>
      <c r="I23" s="89"/>
      <c r="J23" s="97"/>
      <c r="K23" s="59"/>
      <c r="L23" s="89"/>
      <c r="M23" s="97"/>
      <c r="N23" s="59"/>
      <c r="O23" s="89"/>
      <c r="P23" s="97"/>
      <c r="Q23" s="59"/>
      <c r="R23" s="89"/>
      <c r="S23" s="97"/>
      <c r="T23" s="59"/>
      <c r="U23" s="89"/>
      <c r="V23" s="97"/>
      <c r="W23" s="59"/>
      <c r="X23" s="89"/>
      <c r="Y23" s="97">
        <v>250</v>
      </c>
      <c r="Z23" s="59">
        <f t="shared" si="6"/>
        <v>232.5</v>
      </c>
      <c r="AA23" s="89">
        <f t="shared" si="18"/>
        <v>244.125</v>
      </c>
      <c r="AB23" s="97">
        <f t="shared" si="7"/>
        <v>250</v>
      </c>
      <c r="AC23" s="72">
        <f t="shared" si="8"/>
        <v>232.5</v>
      </c>
      <c r="AD23" s="119">
        <f t="shared" si="9"/>
        <v>244.125</v>
      </c>
    </row>
    <row r="24" spans="1:30" x14ac:dyDescent="0.2">
      <c r="A24" s="31">
        <v>531</v>
      </c>
      <c r="B24" s="32"/>
      <c r="C24" s="32" t="s">
        <v>15</v>
      </c>
      <c r="D24" s="60"/>
      <c r="E24" s="59"/>
      <c r="F24" s="89"/>
      <c r="G24" s="97"/>
      <c r="H24" s="59"/>
      <c r="I24" s="89"/>
      <c r="J24" s="97"/>
      <c r="K24" s="59"/>
      <c r="L24" s="89"/>
      <c r="M24" s="97"/>
      <c r="N24" s="59"/>
      <c r="O24" s="89"/>
      <c r="P24" s="97"/>
      <c r="Q24" s="59"/>
      <c r="R24" s="89"/>
      <c r="S24" s="97"/>
      <c r="T24" s="59"/>
      <c r="U24" s="89"/>
      <c r="V24" s="97"/>
      <c r="W24" s="59"/>
      <c r="X24" s="89"/>
      <c r="Y24" s="97"/>
      <c r="Z24" s="61"/>
      <c r="AA24" s="89"/>
      <c r="AB24" s="97"/>
      <c r="AC24" s="72"/>
      <c r="AD24" s="119">
        <f t="shared" si="9"/>
        <v>0</v>
      </c>
    </row>
    <row r="25" spans="1:30" x14ac:dyDescent="0.2">
      <c r="A25" s="31">
        <v>538</v>
      </c>
      <c r="B25" s="32"/>
      <c r="C25" s="32" t="s">
        <v>16</v>
      </c>
      <c r="D25" s="60"/>
      <c r="E25" s="59"/>
      <c r="F25" s="89"/>
      <c r="G25" s="97"/>
      <c r="H25" s="59"/>
      <c r="I25" s="89"/>
      <c r="J25" s="97"/>
      <c r="K25" s="59"/>
      <c r="L25" s="89"/>
      <c r="M25" s="97"/>
      <c r="N25" s="59"/>
      <c r="O25" s="89"/>
      <c r="P25" s="97"/>
      <c r="Q25" s="59"/>
      <c r="R25" s="89"/>
      <c r="S25" s="97"/>
      <c r="T25" s="59"/>
      <c r="U25" s="89"/>
      <c r="V25" s="97"/>
      <c r="W25" s="59"/>
      <c r="X25" s="89"/>
      <c r="Y25" s="97">
        <v>2</v>
      </c>
      <c r="Z25" s="59">
        <f t="shared" si="6"/>
        <v>1.86</v>
      </c>
      <c r="AA25" s="89">
        <f t="shared" si="18"/>
        <v>1.9530000000000001</v>
      </c>
      <c r="AB25" s="97">
        <f t="shared" si="7"/>
        <v>2</v>
      </c>
      <c r="AC25" s="72">
        <f t="shared" si="8"/>
        <v>1.86</v>
      </c>
      <c r="AD25" s="119">
        <f t="shared" si="9"/>
        <v>1.9530000000000001</v>
      </c>
    </row>
    <row r="26" spans="1:30" x14ac:dyDescent="0.2">
      <c r="A26" s="31">
        <v>549</v>
      </c>
      <c r="B26" s="32"/>
      <c r="C26" s="32" t="s">
        <v>17</v>
      </c>
      <c r="D26" s="60"/>
      <c r="E26" s="59"/>
      <c r="F26" s="89"/>
      <c r="G26" s="97"/>
      <c r="H26" s="59"/>
      <c r="I26" s="89"/>
      <c r="J26" s="97"/>
      <c r="K26" s="59"/>
      <c r="L26" s="89"/>
      <c r="M26" s="97"/>
      <c r="N26" s="59"/>
      <c r="O26" s="89"/>
      <c r="P26" s="97"/>
      <c r="Q26" s="59"/>
      <c r="R26" s="89"/>
      <c r="S26" s="97"/>
      <c r="T26" s="59"/>
      <c r="U26" s="106"/>
      <c r="V26" s="97"/>
      <c r="W26" s="59"/>
      <c r="X26" s="89"/>
      <c r="Y26" s="97">
        <v>258</v>
      </c>
      <c r="Z26" s="59">
        <f t="shared" si="6"/>
        <v>239.94</v>
      </c>
      <c r="AA26" s="89">
        <f t="shared" si="18"/>
        <v>251.93700000000001</v>
      </c>
      <c r="AB26" s="97">
        <f t="shared" si="7"/>
        <v>258</v>
      </c>
      <c r="AC26" s="72">
        <f t="shared" si="8"/>
        <v>239.94</v>
      </c>
      <c r="AD26" s="119">
        <f t="shared" si="9"/>
        <v>251.93700000000001</v>
      </c>
    </row>
    <row r="27" spans="1:30" s="33" customFormat="1" x14ac:dyDescent="0.2">
      <c r="A27" s="31">
        <v>551</v>
      </c>
      <c r="B27" s="32"/>
      <c r="C27" s="32" t="s">
        <v>18</v>
      </c>
      <c r="D27" s="60"/>
      <c r="E27" s="59"/>
      <c r="F27" s="89"/>
      <c r="G27" s="97"/>
      <c r="H27" s="59"/>
      <c r="I27" s="89"/>
      <c r="J27" s="97"/>
      <c r="K27" s="59"/>
      <c r="L27" s="89"/>
      <c r="M27" s="97">
        <v>601</v>
      </c>
      <c r="N27" s="59">
        <f t="shared" si="2"/>
        <v>558.92999999999995</v>
      </c>
      <c r="O27" s="89">
        <v>620.88</v>
      </c>
      <c r="P27" s="97">
        <v>1</v>
      </c>
      <c r="Q27" s="59">
        <f t="shared" si="3"/>
        <v>0.93</v>
      </c>
      <c r="R27" s="89">
        <f t="shared" ref="R27" si="19">Q27*105/100</f>
        <v>0.97650000000000003</v>
      </c>
      <c r="S27" s="97">
        <v>339</v>
      </c>
      <c r="T27" s="59">
        <f t="shared" si="4"/>
        <v>315.27000000000004</v>
      </c>
      <c r="U27" s="89">
        <v>366.63</v>
      </c>
      <c r="V27" s="97"/>
      <c r="W27" s="59"/>
      <c r="X27" s="89">
        <v>8</v>
      </c>
      <c r="Y27" s="97">
        <v>369</v>
      </c>
      <c r="Z27" s="59">
        <f t="shared" si="6"/>
        <v>343.17</v>
      </c>
      <c r="AA27" s="89">
        <v>384.33</v>
      </c>
      <c r="AB27" s="97">
        <f t="shared" si="7"/>
        <v>1310</v>
      </c>
      <c r="AC27" s="72">
        <f t="shared" si="8"/>
        <v>1218.3</v>
      </c>
      <c r="AD27" s="119">
        <v>1380.82</v>
      </c>
    </row>
    <row r="28" spans="1:30" ht="13.5" thickBot="1" x14ac:dyDescent="0.25">
      <c r="A28" s="34">
        <v>568</v>
      </c>
      <c r="B28" s="35"/>
      <c r="C28" s="35" t="s">
        <v>19</v>
      </c>
      <c r="D28" s="64"/>
      <c r="E28" s="62"/>
      <c r="F28" s="90"/>
      <c r="G28" s="98"/>
      <c r="H28" s="62"/>
      <c r="I28" s="90">
        <v>1000</v>
      </c>
      <c r="J28" s="98"/>
      <c r="K28" s="62"/>
      <c r="L28" s="90"/>
      <c r="M28" s="98"/>
      <c r="N28" s="62"/>
      <c r="O28" s="90"/>
      <c r="P28" s="98"/>
      <c r="Q28" s="62"/>
      <c r="R28" s="90">
        <v>720</v>
      </c>
      <c r="S28" s="98"/>
      <c r="T28" s="62"/>
      <c r="U28" s="90"/>
      <c r="V28" s="98"/>
      <c r="W28" s="62"/>
      <c r="X28" s="90"/>
      <c r="Y28" s="98"/>
      <c r="Z28" s="63"/>
      <c r="AA28" s="90"/>
      <c r="AB28" s="98"/>
      <c r="AC28" s="73"/>
      <c r="AD28" s="119">
        <f>I28+R28</f>
        <v>1720</v>
      </c>
    </row>
    <row r="29" spans="1:30" ht="13.5" thickBot="1" x14ac:dyDescent="0.25">
      <c r="A29" s="48"/>
      <c r="B29" s="49"/>
      <c r="C29" s="49" t="s">
        <v>30</v>
      </c>
      <c r="D29" s="70">
        <v>50</v>
      </c>
      <c r="E29" s="65"/>
      <c r="F29" s="91"/>
      <c r="G29" s="97">
        <v>1000</v>
      </c>
      <c r="H29" s="65"/>
      <c r="I29" s="91"/>
      <c r="J29" s="97"/>
      <c r="K29" s="65"/>
      <c r="L29" s="91">
        <v>60</v>
      </c>
      <c r="M29" s="97"/>
      <c r="N29" s="65"/>
      <c r="O29" s="91"/>
      <c r="P29" s="97">
        <v>720</v>
      </c>
      <c r="Q29" s="66"/>
      <c r="R29" s="91"/>
      <c r="S29" s="97">
        <v>150</v>
      </c>
      <c r="T29" s="65"/>
      <c r="U29" s="91"/>
      <c r="V29" s="97">
        <v>300</v>
      </c>
      <c r="W29" s="65"/>
      <c r="X29" s="91">
        <v>250</v>
      </c>
      <c r="Y29" s="97"/>
      <c r="Z29" s="67"/>
      <c r="AA29" s="91"/>
      <c r="AB29" s="109">
        <f t="shared" si="7"/>
        <v>2220</v>
      </c>
      <c r="AC29" s="75">
        <f t="shared" si="8"/>
        <v>2064.6</v>
      </c>
      <c r="AD29" s="120">
        <f>L29+X29+I29</f>
        <v>310</v>
      </c>
    </row>
    <row r="30" spans="1:30" ht="13.5" thickBot="1" x14ac:dyDescent="0.25">
      <c r="A30" s="36" t="s">
        <v>20</v>
      </c>
      <c r="B30" s="37"/>
      <c r="C30" s="37"/>
      <c r="D30" s="38">
        <f t="shared" ref="D30:I30" si="20">SUM(D16:D29)</f>
        <v>111</v>
      </c>
      <c r="E30" s="38">
        <f t="shared" si="20"/>
        <v>56.730000000000004</v>
      </c>
      <c r="F30" s="92">
        <f t="shared" si="20"/>
        <v>61.287000000000006</v>
      </c>
      <c r="G30" s="99">
        <f t="shared" si="20"/>
        <v>2363</v>
      </c>
      <c r="H30" s="39">
        <f t="shared" si="20"/>
        <v>1267.5900000000001</v>
      </c>
      <c r="I30" s="100">
        <f t="shared" si="20"/>
        <v>2365.1934999999999</v>
      </c>
      <c r="J30" s="103">
        <f t="shared" ref="J30" si="21">SUM(J16:J28)</f>
        <v>42</v>
      </c>
      <c r="K30" s="38">
        <f>SUM(K16:K29)</f>
        <v>39.06</v>
      </c>
      <c r="L30" s="92">
        <f>SUM(L16:L29)</f>
        <v>102.12899999999999</v>
      </c>
      <c r="M30" s="99">
        <f t="shared" ref="M30" si="22">SUM(M16:M28)</f>
        <v>760</v>
      </c>
      <c r="N30" s="39">
        <f>SUM(N16:N29)</f>
        <v>706.8</v>
      </c>
      <c r="O30" s="100">
        <f>SUM(O16:O29)</f>
        <v>779.67750000000001</v>
      </c>
      <c r="P30" s="103">
        <f>SUM(P16:P29)</f>
        <v>3207</v>
      </c>
      <c r="Q30" s="38">
        <f>SUM(Q16:Q29)</f>
        <v>2312.91</v>
      </c>
      <c r="R30" s="92">
        <f>SUM(R16:R28)</f>
        <v>3149.0205000000005</v>
      </c>
      <c r="S30" s="99">
        <f t="shared" ref="S30:X30" si="23">SUM(S16:S29)</f>
        <v>2235</v>
      </c>
      <c r="T30" s="39">
        <f t="shared" si="23"/>
        <v>1939.05</v>
      </c>
      <c r="U30" s="100">
        <f t="shared" si="23"/>
        <v>2112.7514999999999</v>
      </c>
      <c r="V30" s="103">
        <f t="shared" si="23"/>
        <v>2787</v>
      </c>
      <c r="W30" s="38">
        <f t="shared" si="23"/>
        <v>2312.91</v>
      </c>
      <c r="X30" s="92">
        <f t="shared" si="23"/>
        <v>2903.2874999999999</v>
      </c>
      <c r="Y30" s="107">
        <f t="shared" ref="Y30" si="24">SUM(Y16:Y28)</f>
        <v>4200</v>
      </c>
      <c r="Z30" s="86">
        <f t="shared" ref="Z30:AC30" si="25">SUM(Z16:Z29)</f>
        <v>3800.3500000000004</v>
      </c>
      <c r="AA30" s="108">
        <f t="shared" si="25"/>
        <v>4109.6940000000004</v>
      </c>
      <c r="AB30" s="110">
        <f t="shared" si="25"/>
        <v>15705</v>
      </c>
      <c r="AC30" s="74">
        <f t="shared" si="25"/>
        <v>14500</v>
      </c>
      <c r="AD30" s="121">
        <f>SUM(AD16:AD29)</f>
        <v>15583.0365</v>
      </c>
    </row>
    <row r="31" spans="1:30" ht="15" x14ac:dyDescent="0.2">
      <c r="A31" s="11"/>
      <c r="C31" s="47"/>
      <c r="D31" s="3"/>
      <c r="E31" s="3"/>
      <c r="G31" s="3"/>
      <c r="H31" s="3"/>
      <c r="J31" s="3"/>
      <c r="K31" s="3"/>
      <c r="M31" s="3"/>
      <c r="N31" s="3"/>
      <c r="P31" s="3"/>
      <c r="Q31" s="3"/>
      <c r="S31" s="3"/>
      <c r="T31" s="3"/>
      <c r="V31" s="3"/>
      <c r="W31" s="3"/>
      <c r="Y31" s="3"/>
      <c r="Z31" s="3"/>
      <c r="AA31" s="41"/>
      <c r="AB31" s="30"/>
      <c r="AC31" s="30"/>
    </row>
    <row r="32" spans="1:30" ht="15" x14ac:dyDescent="0.2">
      <c r="A32" s="11"/>
      <c r="C32" s="47"/>
      <c r="D32" s="3"/>
      <c r="E32" s="3"/>
      <c r="G32" s="3"/>
      <c r="H32" s="3"/>
      <c r="J32" s="3"/>
      <c r="K32" s="3"/>
      <c r="M32" s="3"/>
      <c r="N32" s="3"/>
      <c r="P32" s="3"/>
      <c r="Q32" s="3"/>
      <c r="S32" s="3"/>
      <c r="T32" s="3"/>
      <c r="V32" s="3"/>
      <c r="W32" s="3"/>
      <c r="Y32" s="3"/>
      <c r="Z32" s="3"/>
      <c r="AA32" s="41"/>
      <c r="AB32" s="30"/>
      <c r="AC32" s="30"/>
    </row>
    <row r="33" spans="1:37" ht="15.75" x14ac:dyDescent="0.25">
      <c r="A33" s="51" t="s">
        <v>48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U33" s="42"/>
      <c r="AB33" s="30"/>
      <c r="AC33" s="30"/>
    </row>
    <row r="34" spans="1:37" s="43" customForma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82"/>
      <c r="T34" s="82"/>
      <c r="U34" s="82"/>
      <c r="V34" s="82"/>
      <c r="W34" s="82"/>
      <c r="X34" s="82"/>
      <c r="Y34" s="82"/>
      <c r="Z34" s="82"/>
      <c r="AA34" s="82"/>
      <c r="AB34" s="83"/>
      <c r="AC34" s="83"/>
      <c r="AD34" s="82"/>
      <c r="AE34" s="82"/>
      <c r="AF34" s="82"/>
      <c r="AG34" s="82"/>
      <c r="AH34" s="82"/>
      <c r="AI34" s="82"/>
      <c r="AJ34" s="82"/>
      <c r="AK34" s="82"/>
    </row>
    <row r="35" spans="1:37" s="44" customFormat="1" ht="18" x14ac:dyDescent="0.25">
      <c r="A35" s="55" t="s">
        <v>21</v>
      </c>
      <c r="B35" s="56"/>
      <c r="C35" s="56"/>
      <c r="D35" s="56" t="s">
        <v>42</v>
      </c>
      <c r="E35" s="56"/>
      <c r="F35" s="56"/>
      <c r="G35" s="80">
        <v>968000</v>
      </c>
      <c r="H35" s="58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84"/>
      <c r="T35" s="84"/>
      <c r="U35" s="84"/>
      <c r="V35" s="84"/>
      <c r="W35" s="84"/>
      <c r="X35" s="84"/>
      <c r="Y35" s="84"/>
      <c r="Z35" s="84"/>
      <c r="AA35" s="84"/>
      <c r="AB35" s="85"/>
      <c r="AC35" s="85"/>
      <c r="AD35" s="84"/>
      <c r="AE35" s="84"/>
      <c r="AF35" s="84"/>
      <c r="AG35" s="84"/>
      <c r="AH35" s="84"/>
      <c r="AI35" s="84"/>
      <c r="AJ35" s="84"/>
      <c r="AK35" s="84"/>
    </row>
    <row r="36" spans="1:37" s="44" customFormat="1" x14ac:dyDescent="0.2">
      <c r="A36" s="56"/>
      <c r="B36" s="56"/>
      <c r="C36" s="56"/>
      <c r="D36" s="57" t="s">
        <v>43</v>
      </c>
      <c r="E36" s="57"/>
      <c r="F36" s="57"/>
      <c r="G36" s="81">
        <v>294030</v>
      </c>
      <c r="H36" s="57"/>
      <c r="I36" s="57"/>
      <c r="J36" s="56"/>
      <c r="K36" s="56"/>
      <c r="L36" s="56"/>
      <c r="M36" s="56"/>
      <c r="N36" s="56"/>
      <c r="O36" s="56"/>
      <c r="P36" s="56"/>
      <c r="Q36" s="56"/>
      <c r="R36" s="56"/>
      <c r="S36" s="84"/>
      <c r="T36" s="84"/>
      <c r="U36" s="84"/>
      <c r="V36" s="84"/>
      <c r="W36" s="84"/>
      <c r="X36" s="84"/>
      <c r="Y36" s="84"/>
      <c r="Z36" s="84"/>
      <c r="AA36" s="84"/>
      <c r="AB36" s="85"/>
      <c r="AC36" s="85"/>
      <c r="AD36" s="84"/>
      <c r="AE36" s="84"/>
      <c r="AF36" s="84"/>
      <c r="AG36" s="84"/>
      <c r="AH36" s="84"/>
      <c r="AI36" s="84"/>
      <c r="AJ36" s="84"/>
      <c r="AK36" s="84"/>
    </row>
    <row r="37" spans="1:37" s="44" customFormat="1" ht="15" x14ac:dyDescent="0.2">
      <c r="A37" s="56"/>
      <c r="B37" s="56"/>
      <c r="C37" s="56"/>
      <c r="D37" s="77" t="s">
        <v>20</v>
      </c>
      <c r="E37" s="78"/>
      <c r="F37" s="78"/>
      <c r="G37" s="79">
        <f>SUM(G35:G36)</f>
        <v>1262030</v>
      </c>
      <c r="H37" s="77" t="s">
        <v>44</v>
      </c>
      <c r="I37" s="57"/>
      <c r="J37" s="56"/>
      <c r="K37" s="56"/>
      <c r="L37" s="56"/>
      <c r="M37" s="56"/>
      <c r="N37" s="56"/>
      <c r="O37" s="56"/>
      <c r="P37" s="56"/>
      <c r="Q37" s="56"/>
      <c r="R37" s="56"/>
      <c r="S37" s="84"/>
      <c r="T37" s="84"/>
      <c r="U37" s="84"/>
      <c r="V37" s="84"/>
      <c r="W37" s="84"/>
      <c r="X37" s="84"/>
      <c r="Y37" s="84"/>
      <c r="Z37" s="84"/>
      <c r="AA37" s="84"/>
      <c r="AB37" s="85"/>
      <c r="AC37" s="85"/>
      <c r="AD37" s="84"/>
      <c r="AE37" s="84"/>
      <c r="AF37" s="84"/>
      <c r="AG37" s="84"/>
      <c r="AH37" s="84"/>
      <c r="AI37" s="84"/>
      <c r="AJ37" s="84"/>
      <c r="AK37" s="84"/>
    </row>
    <row r="38" spans="1:37" x14ac:dyDescent="0.2">
      <c r="AB38" s="30"/>
      <c r="AC38" s="30"/>
      <c r="AH38" s="139"/>
      <c r="AI38" s="139"/>
      <c r="AJ38" s="139"/>
      <c r="AK38" s="139"/>
    </row>
    <row r="39" spans="1:37" x14ac:dyDescent="0.2">
      <c r="AB39" s="30"/>
      <c r="AC39" s="30"/>
    </row>
    <row r="40" spans="1:37" ht="15" x14ac:dyDescent="0.2">
      <c r="A40" s="11"/>
      <c r="AB40" s="30"/>
      <c r="AC40" s="30"/>
    </row>
    <row r="41" spans="1:37" ht="15" x14ac:dyDescent="0.25">
      <c r="A41" s="45"/>
      <c r="AB41" s="30"/>
      <c r="AC41" s="30"/>
    </row>
    <row r="42" spans="1:37" ht="15" x14ac:dyDescent="0.25">
      <c r="A42" s="46"/>
      <c r="AB42" s="30"/>
      <c r="AC42" s="30"/>
    </row>
    <row r="43" spans="1:37" x14ac:dyDescent="0.2">
      <c r="AB43" s="40"/>
    </row>
    <row r="44" spans="1:37" x14ac:dyDescent="0.2">
      <c r="AB44" s="40"/>
    </row>
    <row r="45" spans="1:37" x14ac:dyDescent="0.2">
      <c r="AB45" s="40"/>
    </row>
    <row r="46" spans="1:37" x14ac:dyDescent="0.2">
      <c r="A46" t="s">
        <v>49</v>
      </c>
      <c r="AB46" s="40"/>
    </row>
  </sheetData>
  <mergeCells count="10">
    <mergeCell ref="Y13:AA13"/>
    <mergeCell ref="A2:M2"/>
    <mergeCell ref="A4:C4"/>
    <mergeCell ref="D13:F13"/>
    <mergeCell ref="G13:I13"/>
    <mergeCell ref="J13:L13"/>
    <mergeCell ref="M13:O13"/>
    <mergeCell ref="P13:R13"/>
    <mergeCell ref="S13:U13"/>
    <mergeCell ref="V13:X13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 2019</vt:lpstr>
      <vt:lpstr>'Plán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Dita Walterová</dc:creator>
  <dc:description/>
  <cp:lastModifiedBy>Administrativa</cp:lastModifiedBy>
  <cp:revision>2</cp:revision>
  <cp:lastPrinted>2019-10-17T09:24:55Z</cp:lastPrinted>
  <dcterms:created xsi:type="dcterms:W3CDTF">2003-03-25T12:21:20Z</dcterms:created>
  <dcterms:modified xsi:type="dcterms:W3CDTF">2019-10-17T09:32:00Z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