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OZPOČET\2019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1" l="1"/>
  <c r="D67" i="1"/>
  <c r="D66" i="1" l="1"/>
  <c r="C83" i="1"/>
  <c r="D83" i="1" s="1"/>
  <c r="B88" i="1"/>
  <c r="C11" i="1" l="1"/>
  <c r="D11" i="1" s="1"/>
  <c r="C19" i="1" l="1"/>
  <c r="D19" i="1" s="1"/>
  <c r="C13" i="1"/>
  <c r="D13" i="1" s="1"/>
  <c r="C8" i="1"/>
  <c r="D8" i="1" s="1"/>
  <c r="C7" i="1"/>
  <c r="D7" i="1" s="1"/>
  <c r="B21" i="1" l="1"/>
  <c r="D133" i="1" l="1"/>
  <c r="C133" i="1"/>
  <c r="B133" i="1"/>
  <c r="D114" i="1"/>
  <c r="C114" i="1"/>
  <c r="B114" i="1"/>
  <c r="D103" i="1"/>
  <c r="C103" i="1"/>
  <c r="B103" i="1"/>
  <c r="C85" i="1"/>
  <c r="C82" i="1"/>
  <c r="D82" i="1" s="1"/>
  <c r="C81" i="1"/>
  <c r="D81" i="1" s="1"/>
  <c r="C80" i="1"/>
  <c r="D80" i="1" s="1"/>
  <c r="C79" i="1"/>
  <c r="D79" i="1" s="1"/>
  <c r="C78" i="1"/>
  <c r="D78" i="1" s="1"/>
  <c r="C77" i="1"/>
  <c r="B74" i="1"/>
  <c r="B73" i="1"/>
  <c r="B72" i="1"/>
  <c r="C71" i="1"/>
  <c r="C72" i="1" s="1"/>
  <c r="D72" i="1" s="1"/>
  <c r="D70" i="1"/>
  <c r="C70" i="1"/>
  <c r="B70" i="1"/>
  <c r="C65" i="1"/>
  <c r="D65" i="1" s="1"/>
  <c r="C64" i="1"/>
  <c r="D64" i="1" s="1"/>
  <c r="C63" i="1"/>
  <c r="D63" i="1" s="1"/>
  <c r="C62" i="1"/>
  <c r="D62" i="1" s="1"/>
  <c r="D60" i="1"/>
  <c r="C59" i="1"/>
  <c r="D59" i="1" s="1"/>
  <c r="C58" i="1"/>
  <c r="D58" i="1" s="1"/>
  <c r="C57" i="1"/>
  <c r="D57" i="1" s="1"/>
  <c r="C56" i="1"/>
  <c r="D56" i="1" s="1"/>
  <c r="C55" i="1"/>
  <c r="D55" i="1" s="1"/>
  <c r="C54" i="1"/>
  <c r="D54" i="1" s="1"/>
  <c r="C53" i="1"/>
  <c r="D53" i="1" s="1"/>
  <c r="C52" i="1"/>
  <c r="D52" i="1" s="1"/>
  <c r="C51" i="1"/>
  <c r="D51" i="1" s="1"/>
  <c r="D50" i="1"/>
  <c r="C49" i="1"/>
  <c r="D49" i="1" s="1"/>
  <c r="C48" i="1"/>
  <c r="D48" i="1" s="1"/>
  <c r="C47" i="1"/>
  <c r="C46" i="1"/>
  <c r="D46" i="1" s="1"/>
  <c r="D43" i="1"/>
  <c r="C43" i="1"/>
  <c r="B43" i="1"/>
  <c r="B26" i="1"/>
  <c r="C25" i="1"/>
  <c r="D25" i="1" s="1"/>
  <c r="C24" i="1"/>
  <c r="D24" i="1" s="1"/>
  <c r="C23" i="1"/>
  <c r="D23" i="1" s="1"/>
  <c r="C22" i="1"/>
  <c r="C20" i="1"/>
  <c r="D20" i="1" s="1"/>
  <c r="C18" i="1"/>
  <c r="D18" i="1" s="1"/>
  <c r="C17" i="1"/>
  <c r="D17" i="1" s="1"/>
  <c r="C16" i="1"/>
  <c r="D16" i="1" s="1"/>
  <c r="C14" i="1"/>
  <c r="D14" i="1" s="1"/>
  <c r="C12" i="1"/>
  <c r="D12" i="1" s="1"/>
  <c r="C10" i="1"/>
  <c r="D10" i="1" s="1"/>
  <c r="C9" i="1"/>
  <c r="D9" i="1" s="1"/>
  <c r="C6" i="1"/>
  <c r="D6" i="1" s="1"/>
  <c r="C5" i="1"/>
  <c r="D5" i="1" s="1"/>
  <c r="C4" i="1"/>
  <c r="D47" i="1" l="1"/>
  <c r="D68" i="1" s="1"/>
  <c r="C68" i="1"/>
  <c r="D77" i="1"/>
  <c r="D88" i="1" s="1"/>
  <c r="C88" i="1"/>
  <c r="D4" i="1"/>
  <c r="D21" i="1" s="1"/>
  <c r="C21" i="1"/>
  <c r="D26" i="1"/>
  <c r="B75" i="1"/>
  <c r="B117" i="1" s="1"/>
  <c r="B134" i="1" s="1"/>
  <c r="C26" i="1"/>
  <c r="D71" i="1"/>
  <c r="C74" i="1"/>
  <c r="D74" i="1" s="1"/>
  <c r="C73" i="1"/>
  <c r="D73" i="1" s="1"/>
  <c r="B105" i="1" l="1"/>
  <c r="B135" i="1" s="1"/>
  <c r="D75" i="1"/>
  <c r="D117" i="1" s="1"/>
  <c r="D134" i="1" s="1"/>
  <c r="C75" i="1"/>
  <c r="C105" i="1" s="1"/>
  <c r="D105" i="1" l="1"/>
  <c r="C117" i="1"/>
  <c r="C134" i="1" l="1"/>
  <c r="C135" i="1" s="1"/>
</calcChain>
</file>

<file path=xl/sharedStrings.xml><?xml version="1.0" encoding="utf-8"?>
<sst xmlns="http://schemas.openxmlformats.org/spreadsheetml/2006/main" count="137" uniqueCount="133">
  <si>
    <t>Rozpočet ZŠ ROZTOKY, okres Praha - západ</t>
  </si>
  <si>
    <t>Rozpočtová položka</t>
  </si>
  <si>
    <t>Kancelářské potřeby</t>
  </si>
  <si>
    <t>Voda barely</t>
  </si>
  <si>
    <t>Knihy(šk-knihovna)</t>
  </si>
  <si>
    <t>Učební pomůcky</t>
  </si>
  <si>
    <t>Drobný majetek - správa školy</t>
  </si>
  <si>
    <t>Pohonné hmoty</t>
  </si>
  <si>
    <t>Obnova lékáren</t>
  </si>
  <si>
    <t>Pracovní pomůcky- oděvy.obuv</t>
  </si>
  <si>
    <t>Antivirový program</t>
  </si>
  <si>
    <t>Obnova PC vč.příslušenství</t>
  </si>
  <si>
    <t>Tonery</t>
  </si>
  <si>
    <t>Celkem za materiálové náklady</t>
  </si>
  <si>
    <t>Elektřina</t>
  </si>
  <si>
    <t>Vodné a stočné</t>
  </si>
  <si>
    <t>Plyn</t>
  </si>
  <si>
    <t>Teplo</t>
  </si>
  <si>
    <t>Celkem za spotřebu energií</t>
  </si>
  <si>
    <t>Sklenářské práce</t>
  </si>
  <si>
    <t>Celkem za opravy a udržování</t>
  </si>
  <si>
    <t>Nájem za  budovu</t>
  </si>
  <si>
    <t>Nájem areálu Sokol</t>
  </si>
  <si>
    <t>Telefony</t>
  </si>
  <si>
    <t>Internet</t>
  </si>
  <si>
    <t>Licence a software</t>
  </si>
  <si>
    <t>Správa sítě</t>
  </si>
  <si>
    <t>Odpad</t>
  </si>
  <si>
    <t>Deratizace a desinfekce</t>
  </si>
  <si>
    <t>BOZP</t>
  </si>
  <si>
    <t>Cestovné</t>
  </si>
  <si>
    <t>Revize EPS - HB ALARM</t>
  </si>
  <si>
    <t>Revize stará budova</t>
  </si>
  <si>
    <t>Revize nová budova</t>
  </si>
  <si>
    <t>Zákonné pojistné a spoluúčast</t>
  </si>
  <si>
    <t>Zdravotní prohlídky zaměstnanců</t>
  </si>
  <si>
    <t>Inzerce lidi</t>
  </si>
  <si>
    <t>školení</t>
  </si>
  <si>
    <t>Zpracování dat(účetní mzdy)</t>
  </si>
  <si>
    <t>Poštovné</t>
  </si>
  <si>
    <t>Audit účetnictví</t>
  </si>
  <si>
    <t>Prevence rizikového chování</t>
  </si>
  <si>
    <t>Bankovní poplatky</t>
  </si>
  <si>
    <t>Celkem za ostatní služby</t>
  </si>
  <si>
    <t>Repre fond</t>
  </si>
  <si>
    <t>Celkem za repre služby</t>
  </si>
  <si>
    <t>Mzdové náklady kraj</t>
  </si>
  <si>
    <t>Odvody kraj</t>
  </si>
  <si>
    <t>ONIV kraj</t>
  </si>
  <si>
    <t>FKSP kraj</t>
  </si>
  <si>
    <t>Celkem mzdové náklady kraj</t>
  </si>
  <si>
    <t>Údržbář</t>
  </si>
  <si>
    <t>Šk.psycholog</t>
  </si>
  <si>
    <t>Rodilí mluvčí - výuka Aj</t>
  </si>
  <si>
    <t>Pověřenec GDPR</t>
  </si>
  <si>
    <t>Kuchyň - vaření pro zaměstnance</t>
  </si>
  <si>
    <t>Dohody (DPP, DPČ)</t>
  </si>
  <si>
    <t>Odměny pro zaměstnance školy</t>
  </si>
  <si>
    <t>FKSP zřizovatel</t>
  </si>
  <si>
    <t>Celkem mzdové náklady zřizovatel</t>
  </si>
  <si>
    <t>Speciální pedagog vč.odvodů</t>
  </si>
  <si>
    <t>Zákonné pojištění - Kooperativa</t>
  </si>
  <si>
    <t>Skawina</t>
  </si>
  <si>
    <t>Evropské města - POPRAD</t>
  </si>
  <si>
    <t>Jazykový pobyt Anglie</t>
  </si>
  <si>
    <t>Rodilý mluvčí</t>
  </si>
  <si>
    <t>Plavání 11 tříd ze zákona</t>
  </si>
  <si>
    <t>Bezpečná škola</t>
  </si>
  <si>
    <t>Modrý den</t>
  </si>
  <si>
    <t>Řemeslo má zlaté dno</t>
  </si>
  <si>
    <t>Knižní bazárek</t>
  </si>
  <si>
    <t>Škola pro všechny</t>
  </si>
  <si>
    <t>Celkem náklady na granty a dotace</t>
  </si>
  <si>
    <t>CELKOVÉ NÁKLADY</t>
  </si>
  <si>
    <t>Stravné</t>
  </si>
  <si>
    <t>Výnosy z pronájmu</t>
  </si>
  <si>
    <t>Výnosy školní družina</t>
  </si>
  <si>
    <t>Výnosy - kroužky</t>
  </si>
  <si>
    <t>SRPŠ</t>
  </si>
  <si>
    <t>Ostatní příjmy</t>
  </si>
  <si>
    <t>úroky</t>
  </si>
  <si>
    <t>Výnosy základní škola</t>
  </si>
  <si>
    <t>Výnosy z nároků na prostředky - KRAJ</t>
  </si>
  <si>
    <t>Výnosy z nároků na prostředky - ZŘIZOVATEL</t>
  </si>
  <si>
    <t>Výnosy kraj a zřizovatel</t>
  </si>
  <si>
    <t>Skawina zřizovatel</t>
  </si>
  <si>
    <t>Rodilý mluvčí - dotace Letiště</t>
  </si>
  <si>
    <t>Plavání 11 tříd ze zákona - dotace MŠMT</t>
  </si>
  <si>
    <t>Řemeslo má zlaté dno - grant Roztoky</t>
  </si>
  <si>
    <t>Knižní bazárek - grant Roztoky</t>
  </si>
  <si>
    <t>Škola pro všechny grant MŠMT</t>
  </si>
  <si>
    <t>Personální podpora - speciální pedagog dotace MŠMT</t>
  </si>
  <si>
    <t>Výnosy z grantů a dotací</t>
  </si>
  <si>
    <t>CELKOVÉ VÝNOSY</t>
  </si>
  <si>
    <t>Spotřební materiál</t>
  </si>
  <si>
    <t>Tiskopisy, noviny, časopisy</t>
  </si>
  <si>
    <t>Materiál na opravy</t>
  </si>
  <si>
    <t>Čistící a hygienické potřeby</t>
  </si>
  <si>
    <t>Drobný hmotný majetek včetně vybavení učeben</t>
  </si>
  <si>
    <t>Odměny na soutěžích, akce žáků</t>
  </si>
  <si>
    <t>Podlahářské práce</t>
  </si>
  <si>
    <t>Malířské a lakýrnické práce</t>
  </si>
  <si>
    <t>Elektro práce</t>
  </si>
  <si>
    <t>Instalatérské práce</t>
  </si>
  <si>
    <t>Opravy majetku</t>
  </si>
  <si>
    <t>Pokryvačské práce</t>
  </si>
  <si>
    <t>Zednické práce</t>
  </si>
  <si>
    <t>Topenářské práce</t>
  </si>
  <si>
    <t>Truhlářské práce</t>
  </si>
  <si>
    <t>Zahradnické práce</t>
  </si>
  <si>
    <t>Kominické práce</t>
  </si>
  <si>
    <t>Opravy a udržování školní jídelny+ režijní náklady</t>
  </si>
  <si>
    <t xml:space="preserve">IROP - vybavení učeben IT,FYZIKA, - půjčka města </t>
  </si>
  <si>
    <t>Nové rozvody elektro stará budova Roztoky</t>
  </si>
  <si>
    <t>Oprava protipožárních hlásičů</t>
  </si>
  <si>
    <t>ROZPOČET 2019,2020,2021 - vyrovnaný</t>
  </si>
  <si>
    <t>Jazykový pobyt Anglie - dotace letiště Kč 110 000.- zřizovatel Kč 44 000.-</t>
  </si>
  <si>
    <t>Bezpečná škola - Středočeský kraj 48 000 zřizovatel Kč 22 000,-</t>
  </si>
  <si>
    <t>Muzikanti do škol</t>
  </si>
  <si>
    <t>Nové rozvody elektro stará budova Žalov</t>
  </si>
  <si>
    <t>Dobré sousedství - bylinková zahrada</t>
  </si>
  <si>
    <t>Začínáme spolu</t>
  </si>
  <si>
    <t>Dary přírody</t>
  </si>
  <si>
    <t>Dobré sousedství - bylinková zahrada spoluúčast zřizovatele Kč 52 300</t>
  </si>
  <si>
    <t>Začínáme spolu spoluúčas zřizovatel Kč 15 000</t>
  </si>
  <si>
    <t>Náklady jídelna a kuchyně Žalov</t>
  </si>
  <si>
    <t>Náklady jídelna a kuchyně Roztoky</t>
  </si>
  <si>
    <t>2019 - nákup nového konvektomatu</t>
  </si>
  <si>
    <t>Souvislost s projektem IROP</t>
  </si>
  <si>
    <t>2019 - nákup nové mycí linky</t>
  </si>
  <si>
    <t>Asistenti</t>
  </si>
  <si>
    <t>Nutná obnova zastaralých PC</t>
  </si>
  <si>
    <t xml:space="preserve">Evropská města - POPRAD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</si>
</sst>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K_č_-;\-* #,##0\ _K_č_-;_-* &quot;-&quot;\ _K_č_-;_-@_-"/>
    <numFmt numFmtId="43" formatCode="_-* #,##0.00\ _K_č_-;\-* #,##0.00\ _K_č_-;_-* &quot;-&quot;??\ _K_č_-;_-@_-"/>
    <numFmt numFmtId="164" formatCode="_-* #,##0\ _K_č_-;\-* #,##0\ _K_č_-;_-* &quot;-&quot;??\ _K_č_-;_-@_-"/>
    <numFmt numFmtId="165" formatCode="0.0%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4" fillId="0" borderId="2" xfId="0" applyFont="1" applyFill="1" applyBorder="1" applyAlignment="1">
      <alignment horizontal="center" wrapText="1"/>
    </xf>
    <xf numFmtId="164" fontId="4" fillId="0" borderId="3" xfId="1" applyNumberFormat="1" applyFont="1" applyFill="1" applyBorder="1"/>
    <xf numFmtId="164" fontId="4" fillId="0" borderId="4" xfId="1" applyNumberFormat="1" applyFont="1" applyFill="1" applyBorder="1"/>
    <xf numFmtId="164" fontId="0" fillId="0" borderId="8" xfId="1" applyNumberFormat="1" applyFont="1" applyFill="1" applyBorder="1"/>
    <xf numFmtId="164" fontId="0" fillId="0" borderId="9" xfId="1" applyNumberFormat="1" applyFont="1" applyFill="1" applyBorder="1"/>
    <xf numFmtId="164" fontId="0" fillId="0" borderId="9" xfId="1" applyNumberFormat="1" applyFont="1" applyFill="1" applyBorder="1" applyAlignment="1">
      <alignment horizontal="right"/>
    </xf>
    <xf numFmtId="164" fontId="0" fillId="0" borderId="10" xfId="1" applyNumberFormat="1" applyFont="1" applyFill="1" applyBorder="1" applyAlignment="1">
      <alignment horizontal="left"/>
    </xf>
    <xf numFmtId="164" fontId="0" fillId="0" borderId="10" xfId="1" applyNumberFormat="1" applyFont="1" applyFill="1" applyBorder="1" applyAlignment="1"/>
    <xf numFmtId="164" fontId="1" fillId="0" borderId="8" xfId="1" applyNumberFormat="1" applyFont="1" applyFill="1" applyBorder="1"/>
    <xf numFmtId="164" fontId="1" fillId="0" borderId="9" xfId="1" applyNumberFormat="1" applyFont="1" applyFill="1" applyBorder="1"/>
    <xf numFmtId="164" fontId="0" fillId="0" borderId="11" xfId="1" applyNumberFormat="1" applyFont="1" applyFill="1" applyBorder="1"/>
    <xf numFmtId="164" fontId="0" fillId="0" borderId="12" xfId="1" applyNumberFormat="1" applyFont="1" applyFill="1" applyBorder="1"/>
    <xf numFmtId="164" fontId="0" fillId="0" borderId="12" xfId="1" applyNumberFormat="1" applyFont="1" applyFill="1" applyBorder="1" applyAlignment="1">
      <alignment horizontal="right"/>
    </xf>
    <xf numFmtId="164" fontId="0" fillId="0" borderId="13" xfId="1" applyNumberFormat="1" applyFont="1" applyFill="1" applyBorder="1" applyAlignment="1"/>
    <xf numFmtId="164" fontId="2" fillId="0" borderId="14" xfId="1" applyNumberFormat="1" applyFont="1" applyFill="1" applyBorder="1" applyAlignment="1">
      <alignment horizontal="center"/>
    </xf>
    <xf numFmtId="164" fontId="2" fillId="0" borderId="15" xfId="1" applyNumberFormat="1" applyFont="1" applyFill="1" applyBorder="1" applyAlignment="1">
      <alignment horizontal="center"/>
    </xf>
    <xf numFmtId="164" fontId="2" fillId="0" borderId="15" xfId="1" applyNumberFormat="1" applyFont="1" applyFill="1" applyBorder="1" applyAlignment="1"/>
    <xf numFmtId="164" fontId="2" fillId="0" borderId="16" xfId="1" applyNumberFormat="1" applyFont="1" applyFill="1" applyBorder="1" applyAlignment="1"/>
    <xf numFmtId="164" fontId="0" fillId="0" borderId="5" xfId="1" applyNumberFormat="1" applyFont="1" applyFill="1" applyBorder="1" applyAlignment="1">
      <alignment horizontal="left"/>
    </xf>
    <xf numFmtId="164" fontId="0" fillId="0" borderId="6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/>
    <xf numFmtId="164" fontId="0" fillId="0" borderId="7" xfId="1" applyNumberFormat="1" applyFont="1" applyFill="1" applyBorder="1" applyAlignment="1"/>
    <xf numFmtId="164" fontId="0" fillId="0" borderId="8" xfId="1" applyNumberFormat="1" applyFont="1" applyFill="1" applyBorder="1" applyAlignment="1">
      <alignment horizontal="left"/>
    </xf>
    <xf numFmtId="164" fontId="0" fillId="0" borderId="9" xfId="1" applyNumberFormat="1" applyFont="1" applyFill="1" applyBorder="1" applyAlignment="1">
      <alignment horizontal="center"/>
    </xf>
    <xf numFmtId="164" fontId="0" fillId="0" borderId="9" xfId="1" applyNumberFormat="1" applyFont="1" applyFill="1" applyBorder="1" applyAlignment="1"/>
    <xf numFmtId="164" fontId="0" fillId="0" borderId="11" xfId="1" applyNumberFormat="1" applyFont="1" applyFill="1" applyBorder="1" applyAlignment="1">
      <alignment horizontal="left"/>
    </xf>
    <xf numFmtId="164" fontId="0" fillId="0" borderId="12" xfId="1" applyNumberFormat="1" applyFont="1" applyFill="1" applyBorder="1" applyAlignment="1">
      <alignment horizontal="center"/>
    </xf>
    <xf numFmtId="164" fontId="0" fillId="0" borderId="12" xfId="1" applyNumberFormat="1" applyFont="1" applyFill="1" applyBorder="1" applyAlignment="1"/>
    <xf numFmtId="164" fontId="1" fillId="0" borderId="6" xfId="1" applyNumberFormat="1" applyFont="1" applyFill="1" applyBorder="1" applyAlignment="1">
      <alignment horizontal="left"/>
    </xf>
    <xf numFmtId="164" fontId="1" fillId="0" borderId="6" xfId="1" applyNumberFormat="1" applyFont="1" applyFill="1" applyBorder="1" applyAlignment="1"/>
    <xf numFmtId="164" fontId="1" fillId="0" borderId="7" xfId="1" applyNumberFormat="1" applyFont="1" applyFill="1" applyBorder="1" applyAlignment="1"/>
    <xf numFmtId="164" fontId="5" fillId="0" borderId="8" xfId="1" applyNumberFormat="1" applyFont="1" applyFill="1" applyBorder="1"/>
    <xf numFmtId="164" fontId="5" fillId="0" borderId="9" xfId="1" applyNumberFormat="1" applyFont="1" applyFill="1" applyBorder="1"/>
    <xf numFmtId="164" fontId="1" fillId="0" borderId="9" xfId="1" applyNumberFormat="1" applyFont="1" applyFill="1" applyBorder="1" applyAlignment="1"/>
    <xf numFmtId="164" fontId="1" fillId="0" borderId="10" xfId="1" applyNumberFormat="1" applyFont="1" applyFill="1" applyBorder="1" applyAlignment="1"/>
    <xf numFmtId="164" fontId="1" fillId="0" borderId="9" xfId="1" applyNumberFormat="1" applyFont="1" applyFill="1" applyBorder="1" applyAlignment="1">
      <alignment horizontal="center"/>
    </xf>
    <xf numFmtId="164" fontId="2" fillId="0" borderId="10" xfId="1" applyNumberFormat="1" applyFont="1" applyFill="1" applyBorder="1" applyAlignment="1"/>
    <xf numFmtId="164" fontId="5" fillId="0" borderId="8" xfId="1" applyNumberFormat="1" applyFont="1" applyFill="1" applyBorder="1" applyAlignment="1">
      <alignment wrapText="1"/>
    </xf>
    <xf numFmtId="164" fontId="2" fillId="0" borderId="17" xfId="1" applyNumberFormat="1" applyFont="1" applyFill="1" applyBorder="1" applyAlignment="1">
      <alignment horizontal="center"/>
    </xf>
    <xf numFmtId="164" fontId="2" fillId="0" borderId="18" xfId="1" applyNumberFormat="1" applyFont="1" applyFill="1" applyBorder="1"/>
    <xf numFmtId="164" fontId="2" fillId="0" borderId="19" xfId="1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wrapText="1"/>
    </xf>
    <xf numFmtId="164" fontId="0" fillId="0" borderId="20" xfId="1" applyNumberFormat="1" applyFont="1" applyFill="1" applyBorder="1"/>
    <xf numFmtId="164" fontId="0" fillId="0" borderId="6" xfId="1" applyNumberFormat="1" applyFont="1" applyFill="1" applyBorder="1" applyAlignment="1">
      <alignment horizontal="right" vertical="center"/>
    </xf>
    <xf numFmtId="164" fontId="0" fillId="0" borderId="7" xfId="1" applyNumberFormat="1" applyFont="1" applyFill="1" applyBorder="1" applyAlignment="1">
      <alignment horizontal="right" vertical="center"/>
    </xf>
    <xf numFmtId="164" fontId="0" fillId="0" borderId="9" xfId="1" applyNumberFormat="1" applyFont="1" applyFill="1" applyBorder="1" applyAlignment="1">
      <alignment horizontal="right" vertical="center"/>
    </xf>
    <xf numFmtId="164" fontId="0" fillId="0" borderId="10" xfId="1" applyNumberFormat="1" applyFont="1" applyFill="1" applyBorder="1" applyAlignment="1">
      <alignment horizontal="right" vertical="center"/>
    </xf>
    <xf numFmtId="164" fontId="2" fillId="0" borderId="18" xfId="1" applyNumberFormat="1" applyFont="1" applyFill="1" applyBorder="1" applyAlignment="1">
      <alignment horizontal="right" vertical="center"/>
    </xf>
    <xf numFmtId="164" fontId="0" fillId="0" borderId="17" xfId="1" applyNumberFormat="1" applyFont="1" applyFill="1" applyBorder="1"/>
    <xf numFmtId="164" fontId="0" fillId="0" borderId="18" xfId="1" applyNumberFormat="1" applyFont="1" applyFill="1" applyBorder="1"/>
    <xf numFmtId="164" fontId="0" fillId="0" borderId="18" xfId="1" applyNumberFormat="1" applyFont="1" applyFill="1" applyBorder="1" applyAlignment="1">
      <alignment horizontal="right" vertical="center"/>
    </xf>
    <xf numFmtId="164" fontId="0" fillId="0" borderId="19" xfId="1" applyNumberFormat="1" applyFont="1" applyFill="1" applyBorder="1" applyAlignment="1">
      <alignment horizontal="right" vertical="center"/>
    </xf>
    <xf numFmtId="164" fontId="2" fillId="0" borderId="15" xfId="1" applyNumberFormat="1" applyFont="1" applyFill="1" applyBorder="1"/>
    <xf numFmtId="164" fontId="6" fillId="0" borderId="15" xfId="1" applyNumberFormat="1" applyFont="1" applyFill="1" applyBorder="1" applyAlignment="1">
      <alignment horizontal="right" vertical="center"/>
    </xf>
    <xf numFmtId="164" fontId="6" fillId="0" borderId="16" xfId="1" applyNumberFormat="1" applyFont="1" applyFill="1" applyBorder="1" applyAlignment="1">
      <alignment horizontal="right" vertical="center"/>
    </xf>
    <xf numFmtId="164" fontId="7" fillId="0" borderId="6" xfId="1" applyNumberFormat="1" applyFont="1" applyFill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164" fontId="1" fillId="0" borderId="11" xfId="1" applyNumberFormat="1" applyFont="1" applyFill="1" applyBorder="1"/>
    <xf numFmtId="164" fontId="7" fillId="0" borderId="13" xfId="1" applyNumberFormat="1" applyFont="1" applyFill="1" applyBorder="1" applyAlignment="1">
      <alignment horizontal="right" vertical="center"/>
    </xf>
    <xf numFmtId="164" fontId="2" fillId="0" borderId="17" xfId="1" applyNumberFormat="1" applyFont="1" applyFill="1" applyBorder="1"/>
    <xf numFmtId="164" fontId="6" fillId="0" borderId="18" xfId="1" applyNumberFormat="1" applyFont="1" applyFill="1" applyBorder="1" applyAlignment="1">
      <alignment horizontal="right" vertical="center"/>
    </xf>
    <xf numFmtId="164" fontId="6" fillId="0" borderId="19" xfId="1" applyNumberFormat="1" applyFont="1" applyFill="1" applyBorder="1" applyAlignment="1">
      <alignment horizontal="right" vertical="center"/>
    </xf>
    <xf numFmtId="164" fontId="0" fillId="0" borderId="5" xfId="1" applyNumberFormat="1" applyFont="1" applyFill="1" applyBorder="1"/>
    <xf numFmtId="164" fontId="0" fillId="0" borderId="6" xfId="1" applyNumberFormat="1" applyFont="1" applyFill="1" applyBorder="1"/>
    <xf numFmtId="164" fontId="7" fillId="0" borderId="9" xfId="1" applyNumberFormat="1" applyFont="1" applyFill="1" applyBorder="1" applyAlignment="1">
      <alignment horizontal="right" vertical="center"/>
    </xf>
    <xf numFmtId="164" fontId="7" fillId="0" borderId="12" xfId="1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wrapText="1"/>
    </xf>
    <xf numFmtId="41" fontId="0" fillId="0" borderId="6" xfId="2" applyFont="1" applyFill="1" applyBorder="1" applyAlignment="1">
      <alignment horizontal="right" vertical="center"/>
    </xf>
    <xf numFmtId="41" fontId="0" fillId="0" borderId="7" xfId="2" applyFont="1" applyFill="1" applyBorder="1" applyAlignment="1">
      <alignment horizontal="right" vertical="center"/>
    </xf>
    <xf numFmtId="0" fontId="0" fillId="0" borderId="8" xfId="0" applyFont="1" applyFill="1" applyBorder="1" applyAlignment="1">
      <alignment wrapText="1"/>
    </xf>
    <xf numFmtId="164" fontId="0" fillId="0" borderId="21" xfId="1" applyNumberFormat="1" applyFont="1" applyFill="1" applyBorder="1"/>
    <xf numFmtId="41" fontId="0" fillId="0" borderId="9" xfId="2" applyFont="1" applyFill="1" applyBorder="1" applyAlignment="1">
      <alignment horizontal="right" vertical="center"/>
    </xf>
    <xf numFmtId="41" fontId="0" fillId="0" borderId="10" xfId="2" applyFont="1" applyFill="1" applyBorder="1" applyAlignment="1">
      <alignment horizontal="right" vertical="center"/>
    </xf>
    <xf numFmtId="41" fontId="7" fillId="0" borderId="9" xfId="2" applyFont="1" applyFill="1" applyBorder="1" applyAlignment="1">
      <alignment horizontal="right" vertical="center"/>
    </xf>
    <xf numFmtId="41" fontId="7" fillId="0" borderId="10" xfId="2" applyFont="1" applyFill="1" applyBorder="1" applyAlignment="1">
      <alignment horizontal="right" vertical="center"/>
    </xf>
    <xf numFmtId="41" fontId="7" fillId="0" borderId="12" xfId="2" applyFont="1" applyFill="1" applyBorder="1" applyAlignment="1">
      <alignment horizontal="right" vertical="center"/>
    </xf>
    <xf numFmtId="41" fontId="7" fillId="0" borderId="13" xfId="2" applyFont="1" applyFill="1" applyBorder="1" applyAlignment="1">
      <alignment horizontal="right" vertical="center"/>
    </xf>
    <xf numFmtId="41" fontId="6" fillId="0" borderId="18" xfId="2" applyFont="1" applyFill="1" applyBorder="1" applyAlignment="1">
      <alignment horizontal="right" vertical="center"/>
    </xf>
    <xf numFmtId="41" fontId="6" fillId="0" borderId="19" xfId="2" applyFont="1" applyFill="1" applyBorder="1" applyAlignment="1">
      <alignment horizontal="right" vertical="center"/>
    </xf>
    <xf numFmtId="41" fontId="7" fillId="0" borderId="6" xfId="2" applyFont="1" applyFill="1" applyBorder="1" applyAlignment="1">
      <alignment horizontal="right" vertical="center"/>
    </xf>
    <xf numFmtId="41" fontId="7" fillId="0" borderId="7" xfId="2" applyFont="1" applyFill="1" applyBorder="1" applyAlignment="1">
      <alignment horizontal="right" vertical="center"/>
    </xf>
    <xf numFmtId="164" fontId="2" fillId="0" borderId="11" xfId="1" applyNumberFormat="1" applyFont="1" applyFill="1" applyBorder="1"/>
    <xf numFmtId="164" fontId="6" fillId="0" borderId="12" xfId="1" applyNumberFormat="1" applyFont="1" applyFill="1" applyBorder="1"/>
    <xf numFmtId="165" fontId="7" fillId="0" borderId="6" xfId="3" applyNumberFormat="1" applyFont="1" applyFill="1" applyBorder="1" applyAlignment="1">
      <alignment horizontal="right" vertical="center"/>
    </xf>
    <xf numFmtId="165" fontId="7" fillId="0" borderId="7" xfId="3" applyNumberFormat="1" applyFont="1" applyFill="1" applyBorder="1" applyAlignment="1">
      <alignment horizontal="right" vertical="center"/>
    </xf>
    <xf numFmtId="164" fontId="0" fillId="0" borderId="22" xfId="1" applyNumberFormat="1" applyFont="1" applyFill="1" applyBorder="1"/>
    <xf numFmtId="41" fontId="7" fillId="0" borderId="22" xfId="2" applyFont="1" applyFill="1" applyBorder="1" applyAlignment="1">
      <alignment horizontal="right" vertical="center"/>
    </xf>
    <xf numFmtId="41" fontId="7" fillId="0" borderId="23" xfId="2" applyFont="1" applyFill="1" applyBorder="1" applyAlignment="1">
      <alignment horizontal="right" vertical="center"/>
    </xf>
    <xf numFmtId="164" fontId="0" fillId="0" borderId="24" xfId="1" applyNumberFormat="1" applyFont="1" applyFill="1" applyBorder="1"/>
    <xf numFmtId="41" fontId="6" fillId="0" borderId="25" xfId="2" applyFont="1" applyFill="1" applyBorder="1" applyAlignment="1">
      <alignment horizontal="right" vertical="center"/>
    </xf>
    <xf numFmtId="164" fontId="6" fillId="0" borderId="18" xfId="1" applyNumberFormat="1" applyFont="1" applyFill="1" applyBorder="1"/>
    <xf numFmtId="164" fontId="2" fillId="0" borderId="26" xfId="1" applyNumberFormat="1" applyFont="1" applyFill="1" applyBorder="1"/>
    <xf numFmtId="164" fontId="6" fillId="0" borderId="27" xfId="1" applyNumberFormat="1" applyFont="1" applyFill="1" applyBorder="1"/>
    <xf numFmtId="164" fontId="6" fillId="0" borderId="28" xfId="1" applyNumberFormat="1" applyFont="1" applyFill="1" applyBorder="1"/>
    <xf numFmtId="164" fontId="0" fillId="0" borderId="29" xfId="1" applyNumberFormat="1" applyFont="1" applyFill="1" applyBorder="1"/>
    <xf numFmtId="164" fontId="0" fillId="0" borderId="22" xfId="1" applyNumberFormat="1" applyFont="1" applyFill="1" applyBorder="1" applyAlignment="1">
      <alignment horizontal="right"/>
    </xf>
    <xf numFmtId="164" fontId="0" fillId="0" borderId="23" xfId="1" applyNumberFormat="1" applyFont="1" applyFill="1" applyBorder="1" applyAlignment="1"/>
    <xf numFmtId="164" fontId="1" fillId="0" borderId="10" xfId="1" applyNumberFormat="1" applyFont="1" applyFill="1" applyBorder="1" applyAlignment="1">
      <alignment horizontal="right"/>
    </xf>
    <xf numFmtId="164" fontId="1" fillId="0" borderId="9" xfId="1" applyNumberFormat="1" applyFont="1" applyFill="1" applyBorder="1" applyAlignment="1">
      <alignment horizontal="right"/>
    </xf>
    <xf numFmtId="164" fontId="1" fillId="0" borderId="30" xfId="1" applyNumberFormat="1" applyFont="1" applyFill="1" applyBorder="1" applyAlignment="1">
      <alignment horizontal="left"/>
    </xf>
    <xf numFmtId="164" fontId="1" fillId="0" borderId="30" xfId="1" applyNumberFormat="1" applyFont="1" applyFill="1" applyBorder="1"/>
    <xf numFmtId="164" fontId="7" fillId="0" borderId="31" xfId="1" applyNumberFormat="1" applyFont="1" applyFill="1" applyBorder="1" applyAlignment="1">
      <alignment horizontal="right" vertical="center"/>
    </xf>
    <xf numFmtId="164" fontId="7" fillId="0" borderId="32" xfId="1" applyNumberFormat="1" applyFont="1" applyFill="1" applyBorder="1" applyAlignment="1">
      <alignment horizontal="right" vertical="center"/>
    </xf>
    <xf numFmtId="164" fontId="2" fillId="0" borderId="33" xfId="1" applyNumberFormat="1" applyFont="1" applyFill="1" applyBorder="1"/>
    <xf numFmtId="41" fontId="7" fillId="0" borderId="9" xfId="2" applyFont="1" applyFill="1" applyBorder="1" applyAlignment="1">
      <alignment horizontal="right"/>
    </xf>
    <xf numFmtId="41" fontId="7" fillId="0" borderId="10" xfId="2" applyFont="1" applyFill="1" applyBorder="1" applyAlignment="1">
      <alignment horizontal="right"/>
    </xf>
    <xf numFmtId="164" fontId="0" fillId="0" borderId="34" xfId="1" applyNumberFormat="1" applyFont="1" applyFill="1" applyBorder="1" applyAlignment="1">
      <alignment horizontal="right" vertical="center"/>
    </xf>
    <xf numFmtId="164" fontId="0" fillId="0" borderId="35" xfId="1" applyNumberFormat="1" applyFont="1" applyFill="1" applyBorder="1" applyAlignment="1">
      <alignment horizontal="right" vertical="center"/>
    </xf>
    <xf numFmtId="164" fontId="2" fillId="0" borderId="16" xfId="1" applyNumberFormat="1" applyFont="1" applyFill="1" applyBorder="1" applyAlignment="1">
      <alignment horizontal="right" vertical="center"/>
    </xf>
    <xf numFmtId="164" fontId="2" fillId="0" borderId="14" xfId="1" applyNumberFormat="1" applyFont="1" applyFill="1" applyBorder="1"/>
    <xf numFmtId="164" fontId="2" fillId="0" borderId="15" xfId="1" applyNumberFormat="1" applyFont="1" applyFill="1" applyBorder="1" applyAlignment="1">
      <alignment horizontal="right" vertical="center"/>
    </xf>
    <xf numFmtId="164" fontId="5" fillId="0" borderId="11" xfId="1" applyNumberFormat="1" applyFont="1" applyFill="1" applyBorder="1"/>
    <xf numFmtId="164" fontId="1" fillId="0" borderId="12" xfId="1" applyNumberFormat="1" applyFont="1" applyFill="1" applyBorder="1" applyAlignment="1"/>
    <xf numFmtId="164" fontId="2" fillId="0" borderId="37" xfId="1" applyNumberFormat="1" applyFont="1" applyFill="1" applyBorder="1"/>
    <xf numFmtId="164" fontId="6" fillId="0" borderId="37" xfId="1" applyNumberFormat="1" applyFont="1" applyFill="1" applyBorder="1"/>
    <xf numFmtId="164" fontId="6" fillId="0" borderId="38" xfId="1" applyNumberFormat="1" applyFont="1" applyFill="1" applyBorder="1"/>
    <xf numFmtId="164" fontId="2" fillId="0" borderId="39" xfId="1" applyNumberFormat="1" applyFont="1" applyFill="1" applyBorder="1"/>
    <xf numFmtId="164" fontId="6" fillId="0" borderId="39" xfId="1" applyNumberFormat="1" applyFont="1" applyFill="1" applyBorder="1"/>
    <xf numFmtId="164" fontId="2" fillId="0" borderId="40" xfId="1" applyNumberFormat="1" applyFont="1" applyFill="1" applyBorder="1"/>
    <xf numFmtId="41" fontId="7" fillId="0" borderId="41" xfId="2" applyFont="1" applyFill="1" applyBorder="1" applyAlignment="1">
      <alignment horizontal="right" vertical="center"/>
    </xf>
    <xf numFmtId="164" fontId="0" fillId="0" borderId="36" xfId="1" applyNumberFormat="1" applyFont="1" applyFill="1" applyBorder="1"/>
    <xf numFmtId="41" fontId="6" fillId="0" borderId="42" xfId="2" applyFont="1" applyFill="1" applyBorder="1" applyAlignment="1">
      <alignment horizontal="right" vertical="center"/>
    </xf>
    <xf numFmtId="164" fontId="2" fillId="0" borderId="43" xfId="1" applyNumberFormat="1" applyFont="1" applyFill="1" applyBorder="1"/>
    <xf numFmtId="164" fontId="0" fillId="0" borderId="44" xfId="1" applyNumberFormat="1" applyFont="1" applyFill="1" applyBorder="1"/>
    <xf numFmtId="164" fontId="2" fillId="0" borderId="45" xfId="1" applyNumberFormat="1" applyFont="1" applyFill="1" applyBorder="1"/>
    <xf numFmtId="164" fontId="7" fillId="0" borderId="41" xfId="1" applyNumberFormat="1" applyFont="1" applyFill="1" applyBorder="1" applyAlignment="1">
      <alignment horizontal="right" vertical="center"/>
    </xf>
    <xf numFmtId="164" fontId="1" fillId="0" borderId="46" xfId="1" applyNumberFormat="1" applyFont="1" applyFill="1" applyBorder="1"/>
    <xf numFmtId="164" fontId="1" fillId="0" borderId="36" xfId="1" applyNumberFormat="1" applyFont="1" applyFill="1" applyBorder="1"/>
    <xf numFmtId="164" fontId="6" fillId="0" borderId="47" xfId="1" applyNumberFormat="1" applyFont="1" applyFill="1" applyBorder="1" applyAlignment="1">
      <alignment horizontal="right" vertical="center"/>
    </xf>
    <xf numFmtId="164" fontId="1" fillId="0" borderId="48" xfId="1" applyNumberFormat="1" applyFont="1" applyFill="1" applyBorder="1"/>
    <xf numFmtId="164" fontId="1" fillId="0" borderId="21" xfId="1" applyNumberFormat="1" applyFont="1" applyFill="1" applyBorder="1"/>
    <xf numFmtId="164" fontId="1" fillId="0" borderId="44" xfId="1" applyNumberFormat="1" applyFont="1" applyFill="1" applyBorder="1"/>
    <xf numFmtId="41" fontId="7" fillId="0" borderId="49" xfId="2" applyFont="1" applyFill="1" applyBorder="1" applyAlignment="1">
      <alignment horizontal="right" vertical="center"/>
    </xf>
    <xf numFmtId="164" fontId="6" fillId="0" borderId="24" xfId="1" applyNumberFormat="1" applyFont="1" applyFill="1" applyBorder="1"/>
    <xf numFmtId="164" fontId="1" fillId="0" borderId="13" xfId="1" applyNumberFormat="1" applyFont="1" applyFill="1" applyBorder="1" applyAlignment="1"/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34" xfId="1" applyNumberFormat="1" applyFont="1" applyFill="1" applyBorder="1"/>
  </cellXfs>
  <cellStyles count="4">
    <cellStyle name="Čárka" xfId="1" builtinId="3"/>
    <cellStyle name="Čárky bez des. míst" xfId="2" builtinId="6"/>
    <cellStyle name="Normální" xfId="0" builtinId="0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5"/>
  <sheetViews>
    <sheetView tabSelected="1" topLeftCell="A7" workbookViewId="0">
      <selection activeCell="A119" sqref="A119"/>
    </sheetView>
  </sheetViews>
  <sheetFormatPr defaultRowHeight="15" x14ac:dyDescent="0.25"/>
  <cols>
    <col min="1" max="1" width="63" customWidth="1"/>
    <col min="2" max="2" width="28.7109375" customWidth="1"/>
    <col min="3" max="3" width="22.140625" customWidth="1"/>
    <col min="4" max="4" width="24.7109375" customWidth="1"/>
  </cols>
  <sheetData>
    <row r="1" spans="1:5" ht="27" thickBot="1" x14ac:dyDescent="0.3">
      <c r="A1" s="137" t="s">
        <v>0</v>
      </c>
      <c r="B1" s="138"/>
      <c r="C1" s="138"/>
      <c r="D1" s="138"/>
    </row>
    <row r="2" spans="1:5" ht="21.75" thickBot="1" x14ac:dyDescent="0.4">
      <c r="A2" s="1" t="s">
        <v>1</v>
      </c>
      <c r="B2" s="2">
        <v>2019</v>
      </c>
      <c r="C2" s="2">
        <v>2020</v>
      </c>
      <c r="D2" s="3">
        <v>2021</v>
      </c>
    </row>
    <row r="3" spans="1:5" ht="15.75" thickTop="1" x14ac:dyDescent="0.25">
      <c r="A3" s="4" t="s">
        <v>95</v>
      </c>
      <c r="B3" s="5">
        <v>50000</v>
      </c>
      <c r="C3" s="6">
        <v>50000</v>
      </c>
      <c r="D3" s="7">
        <v>72000</v>
      </c>
    </row>
    <row r="4" spans="1:5" x14ac:dyDescent="0.25">
      <c r="A4" s="4" t="s">
        <v>3</v>
      </c>
      <c r="B4" s="5">
        <v>35000</v>
      </c>
      <c r="C4" s="6">
        <f t="shared" ref="C4:D20" si="0">SUM(B4+B4*0.2)</f>
        <v>42000</v>
      </c>
      <c r="D4" s="8">
        <f t="shared" si="0"/>
        <v>50400</v>
      </c>
    </row>
    <row r="5" spans="1:5" x14ac:dyDescent="0.25">
      <c r="A5" s="4" t="s">
        <v>94</v>
      </c>
      <c r="B5" s="5">
        <v>80000</v>
      </c>
      <c r="C5" s="6">
        <f t="shared" si="0"/>
        <v>96000</v>
      </c>
      <c r="D5" s="8">
        <f t="shared" si="0"/>
        <v>115200</v>
      </c>
    </row>
    <row r="6" spans="1:5" x14ac:dyDescent="0.25">
      <c r="A6" s="4" t="s">
        <v>96</v>
      </c>
      <c r="B6" s="5">
        <v>100000</v>
      </c>
      <c r="C6" s="6">
        <f t="shared" si="0"/>
        <v>120000</v>
      </c>
      <c r="D6" s="8">
        <f t="shared" si="0"/>
        <v>144000</v>
      </c>
    </row>
    <row r="7" spans="1:5" x14ac:dyDescent="0.25">
      <c r="A7" s="4" t="s">
        <v>9</v>
      </c>
      <c r="B7" s="5">
        <v>60000</v>
      </c>
      <c r="C7" s="6">
        <f t="shared" si="0"/>
        <v>72000</v>
      </c>
      <c r="D7" s="8">
        <f t="shared" si="0"/>
        <v>86400</v>
      </c>
    </row>
    <row r="8" spans="1:5" x14ac:dyDescent="0.25">
      <c r="A8" s="4" t="s">
        <v>97</v>
      </c>
      <c r="B8" s="5">
        <v>400000</v>
      </c>
      <c r="C8" s="6">
        <f t="shared" ref="C8" si="1">SUM(B8+B8*0.2)</f>
        <v>480000</v>
      </c>
      <c r="D8" s="8">
        <f t="shared" ref="D8" si="2">SUM(C8+C8*0.2)</f>
        <v>576000</v>
      </c>
    </row>
    <row r="9" spans="1:5" x14ac:dyDescent="0.25">
      <c r="A9" s="4" t="s">
        <v>4</v>
      </c>
      <c r="B9" s="5">
        <v>30000</v>
      </c>
      <c r="C9" s="6">
        <f t="shared" si="0"/>
        <v>36000</v>
      </c>
      <c r="D9" s="8">
        <f t="shared" si="0"/>
        <v>43200</v>
      </c>
    </row>
    <row r="10" spans="1:5" x14ac:dyDescent="0.25">
      <c r="A10" s="9" t="s">
        <v>5</v>
      </c>
      <c r="B10" s="10">
        <v>300000</v>
      </c>
      <c r="C10" s="6">
        <f t="shared" si="0"/>
        <v>360000</v>
      </c>
      <c r="D10" s="8">
        <f t="shared" si="0"/>
        <v>432000</v>
      </c>
    </row>
    <row r="11" spans="1:5" x14ac:dyDescent="0.25">
      <c r="A11" s="4" t="s">
        <v>99</v>
      </c>
      <c r="B11" s="10">
        <v>100000</v>
      </c>
      <c r="C11" s="6">
        <f t="shared" si="0"/>
        <v>120000</v>
      </c>
      <c r="D11" s="8">
        <f t="shared" si="0"/>
        <v>144000</v>
      </c>
    </row>
    <row r="12" spans="1:5" x14ac:dyDescent="0.25">
      <c r="A12" s="4" t="s">
        <v>98</v>
      </c>
      <c r="B12" s="5">
        <v>350000</v>
      </c>
      <c r="C12" s="6">
        <f t="shared" si="0"/>
        <v>420000</v>
      </c>
      <c r="D12" s="8">
        <f t="shared" si="0"/>
        <v>504000</v>
      </c>
    </row>
    <row r="13" spans="1:5" x14ac:dyDescent="0.25">
      <c r="A13" s="9" t="s">
        <v>11</v>
      </c>
      <c r="B13" s="5">
        <v>750000</v>
      </c>
      <c r="C13" s="6">
        <f t="shared" si="0"/>
        <v>900000</v>
      </c>
      <c r="D13" s="8">
        <f t="shared" si="0"/>
        <v>1080000</v>
      </c>
      <c r="E13" t="s">
        <v>131</v>
      </c>
    </row>
    <row r="14" spans="1:5" x14ac:dyDescent="0.25">
      <c r="A14" s="4" t="s">
        <v>6</v>
      </c>
      <c r="B14" s="5">
        <v>40000</v>
      </c>
      <c r="C14" s="6">
        <f t="shared" si="0"/>
        <v>48000</v>
      </c>
      <c r="D14" s="8">
        <f t="shared" si="0"/>
        <v>57600</v>
      </c>
    </row>
    <row r="15" spans="1:5" x14ac:dyDescent="0.25">
      <c r="A15" s="4" t="s">
        <v>112</v>
      </c>
      <c r="B15" s="5">
        <v>4677260</v>
      </c>
      <c r="C15" s="6"/>
      <c r="D15" s="8"/>
    </row>
    <row r="16" spans="1:5" x14ac:dyDescent="0.25">
      <c r="A16" s="4" t="s">
        <v>7</v>
      </c>
      <c r="B16" s="5">
        <v>30000</v>
      </c>
      <c r="C16" s="6">
        <f t="shared" si="0"/>
        <v>36000</v>
      </c>
      <c r="D16" s="8">
        <f t="shared" si="0"/>
        <v>43200</v>
      </c>
    </row>
    <row r="17" spans="1:4" x14ac:dyDescent="0.25">
      <c r="A17" s="4" t="s">
        <v>8</v>
      </c>
      <c r="B17" s="5">
        <v>10000</v>
      </c>
      <c r="C17" s="6">
        <f t="shared" si="0"/>
        <v>12000</v>
      </c>
      <c r="D17" s="8">
        <f t="shared" si="0"/>
        <v>14400</v>
      </c>
    </row>
    <row r="18" spans="1:4" x14ac:dyDescent="0.25">
      <c r="A18" s="4" t="s">
        <v>10</v>
      </c>
      <c r="B18" s="5">
        <v>40000</v>
      </c>
      <c r="C18" s="6">
        <f t="shared" si="0"/>
        <v>48000</v>
      </c>
      <c r="D18" s="8">
        <f t="shared" si="0"/>
        <v>57600</v>
      </c>
    </row>
    <row r="19" spans="1:4" x14ac:dyDescent="0.25">
      <c r="A19" s="96" t="s">
        <v>2</v>
      </c>
      <c r="B19" s="87">
        <v>130000</v>
      </c>
      <c r="C19" s="97">
        <f t="shared" si="0"/>
        <v>156000</v>
      </c>
      <c r="D19" s="98">
        <f t="shared" si="0"/>
        <v>187200</v>
      </c>
    </row>
    <row r="20" spans="1:4" ht="15.75" thickBot="1" x14ac:dyDescent="0.3">
      <c r="A20" s="11" t="s">
        <v>12</v>
      </c>
      <c r="B20" s="12">
        <v>230000</v>
      </c>
      <c r="C20" s="13">
        <f t="shared" si="0"/>
        <v>276000</v>
      </c>
      <c r="D20" s="14">
        <f t="shared" si="0"/>
        <v>331200</v>
      </c>
    </row>
    <row r="21" spans="1:4" ht="16.5" thickTop="1" thickBot="1" x14ac:dyDescent="0.3">
      <c r="A21" s="15" t="s">
        <v>13</v>
      </c>
      <c r="B21" s="16">
        <f>SUM(B3:B20)</f>
        <v>7412260</v>
      </c>
      <c r="C21" s="17">
        <f>SUM(C3:C20)</f>
        <v>3272000</v>
      </c>
      <c r="D21" s="18">
        <f>SUM(D3:D20)</f>
        <v>3938400</v>
      </c>
    </row>
    <row r="22" spans="1:4" ht="15.75" thickTop="1" x14ac:dyDescent="0.25">
      <c r="A22" s="19" t="s">
        <v>14</v>
      </c>
      <c r="B22" s="20">
        <v>1600000</v>
      </c>
      <c r="C22" s="21">
        <f>SUM(B22+B22*0.2)</f>
        <v>1920000</v>
      </c>
      <c r="D22" s="22">
        <v>2050000</v>
      </c>
    </row>
    <row r="23" spans="1:4" x14ac:dyDescent="0.25">
      <c r="A23" s="23" t="s">
        <v>15</v>
      </c>
      <c r="B23" s="24">
        <v>300000</v>
      </c>
      <c r="C23" s="25">
        <f>SUM(B23+B23*0.2)</f>
        <v>360000</v>
      </c>
      <c r="D23" s="8">
        <f t="shared" ref="D23:D25" si="3">SUM(C23+C23*0.2)</f>
        <v>432000</v>
      </c>
    </row>
    <row r="24" spans="1:4" x14ac:dyDescent="0.25">
      <c r="A24" s="23" t="s">
        <v>16</v>
      </c>
      <c r="B24" s="24">
        <v>500000</v>
      </c>
      <c r="C24" s="25">
        <f>SUM(B24+B24*0.2)</f>
        <v>600000</v>
      </c>
      <c r="D24" s="8">
        <f t="shared" si="3"/>
        <v>720000</v>
      </c>
    </row>
    <row r="25" spans="1:4" ht="15.75" thickBot="1" x14ac:dyDescent="0.3">
      <c r="A25" s="26" t="s">
        <v>17</v>
      </c>
      <c r="B25" s="27">
        <v>1500000</v>
      </c>
      <c r="C25" s="28">
        <f>SUM(B25+B25*0.2)</f>
        <v>1800000</v>
      </c>
      <c r="D25" s="14">
        <f t="shared" si="3"/>
        <v>2160000</v>
      </c>
    </row>
    <row r="26" spans="1:4" ht="16.5" thickTop="1" thickBot="1" x14ac:dyDescent="0.3">
      <c r="A26" s="15" t="s">
        <v>18</v>
      </c>
      <c r="B26" s="16">
        <f>SUM(B22:B25)</f>
        <v>3900000</v>
      </c>
      <c r="C26" s="17">
        <f>SUM(C22:C25)</f>
        <v>4680000</v>
      </c>
      <c r="D26" s="18">
        <f>SUM(D22:D25)</f>
        <v>5362000</v>
      </c>
    </row>
    <row r="27" spans="1:4" ht="15.75" thickTop="1" x14ac:dyDescent="0.25">
      <c r="A27" s="19" t="s">
        <v>111</v>
      </c>
      <c r="B27" s="29">
        <v>700000</v>
      </c>
      <c r="C27" s="30">
        <v>750000</v>
      </c>
      <c r="D27" s="31">
        <v>800000</v>
      </c>
    </row>
    <row r="28" spans="1:4" x14ac:dyDescent="0.25">
      <c r="A28" s="32" t="s">
        <v>100</v>
      </c>
      <c r="B28" s="33">
        <v>350000</v>
      </c>
      <c r="C28" s="34">
        <v>250000</v>
      </c>
      <c r="D28" s="35">
        <v>300000</v>
      </c>
    </row>
    <row r="29" spans="1:4" x14ac:dyDescent="0.25">
      <c r="A29" s="32" t="s">
        <v>101</v>
      </c>
      <c r="B29" s="36">
        <v>300000</v>
      </c>
      <c r="C29" s="34">
        <v>300000</v>
      </c>
      <c r="D29" s="35">
        <v>300000</v>
      </c>
    </row>
    <row r="30" spans="1:4" x14ac:dyDescent="0.25">
      <c r="A30" s="23" t="s">
        <v>102</v>
      </c>
      <c r="B30" s="36">
        <v>200000</v>
      </c>
      <c r="C30" s="34">
        <v>200000</v>
      </c>
      <c r="D30" s="35">
        <v>200000</v>
      </c>
    </row>
    <row r="31" spans="1:4" x14ac:dyDescent="0.25">
      <c r="A31" s="23" t="s">
        <v>103</v>
      </c>
      <c r="B31" s="36">
        <v>180000</v>
      </c>
      <c r="C31" s="34">
        <v>180000</v>
      </c>
      <c r="D31" s="35">
        <v>180000</v>
      </c>
    </row>
    <row r="32" spans="1:4" x14ac:dyDescent="0.25">
      <c r="A32" s="32" t="s">
        <v>104</v>
      </c>
      <c r="B32" s="36">
        <v>600000</v>
      </c>
      <c r="C32" s="100">
        <v>350000</v>
      </c>
      <c r="D32" s="99">
        <v>300000</v>
      </c>
    </row>
    <row r="33" spans="1:5" x14ac:dyDescent="0.25">
      <c r="A33" s="32" t="s">
        <v>105</v>
      </c>
      <c r="B33" s="36">
        <v>50000</v>
      </c>
      <c r="C33" s="100">
        <v>50000</v>
      </c>
      <c r="D33" s="99">
        <v>50000</v>
      </c>
    </row>
    <row r="34" spans="1:5" x14ac:dyDescent="0.25">
      <c r="A34" s="32" t="s">
        <v>106</v>
      </c>
      <c r="B34" s="36">
        <v>400000</v>
      </c>
      <c r="C34" s="34">
        <v>250000</v>
      </c>
      <c r="D34" s="35">
        <v>400000</v>
      </c>
    </row>
    <row r="35" spans="1:5" x14ac:dyDescent="0.25">
      <c r="A35" s="23" t="s">
        <v>107</v>
      </c>
      <c r="B35" s="36">
        <v>500000</v>
      </c>
      <c r="C35" s="34">
        <v>30000</v>
      </c>
      <c r="D35" s="35">
        <v>30000</v>
      </c>
    </row>
    <row r="36" spans="1:5" x14ac:dyDescent="0.25">
      <c r="A36" s="32" t="s">
        <v>108</v>
      </c>
      <c r="B36" s="36">
        <v>150000</v>
      </c>
      <c r="C36" s="34">
        <v>150000</v>
      </c>
      <c r="D36" s="35">
        <v>150000</v>
      </c>
    </row>
    <row r="37" spans="1:5" x14ac:dyDescent="0.25">
      <c r="A37" s="4" t="s">
        <v>109</v>
      </c>
      <c r="B37" s="5">
        <v>50000</v>
      </c>
      <c r="C37" s="34">
        <v>50000</v>
      </c>
      <c r="D37" s="35">
        <v>50000</v>
      </c>
    </row>
    <row r="38" spans="1:5" x14ac:dyDescent="0.25">
      <c r="A38" s="32" t="s">
        <v>19</v>
      </c>
      <c r="B38" s="33">
        <v>30000</v>
      </c>
      <c r="C38" s="34">
        <v>30000</v>
      </c>
      <c r="D38" s="35">
        <v>30000</v>
      </c>
    </row>
    <row r="39" spans="1:5" x14ac:dyDescent="0.25">
      <c r="A39" s="38" t="s">
        <v>110</v>
      </c>
      <c r="B39" s="33">
        <v>50000</v>
      </c>
      <c r="C39" s="34">
        <v>50000</v>
      </c>
      <c r="D39" s="35">
        <v>50000</v>
      </c>
    </row>
    <row r="40" spans="1:5" ht="15.75" customHeight="1" x14ac:dyDescent="0.25">
      <c r="A40" s="38" t="s">
        <v>113</v>
      </c>
      <c r="B40" s="4">
        <v>3000000</v>
      </c>
      <c r="C40" s="34"/>
      <c r="D40" s="37"/>
      <c r="E40" t="s">
        <v>128</v>
      </c>
    </row>
    <row r="41" spans="1:5" x14ac:dyDescent="0.25">
      <c r="A41" s="38" t="s">
        <v>119</v>
      </c>
      <c r="B41" s="4">
        <v>2000000</v>
      </c>
      <c r="C41" s="34"/>
      <c r="D41" s="35"/>
    </row>
    <row r="42" spans="1:5" ht="15.75" thickBot="1" x14ac:dyDescent="0.3">
      <c r="A42" s="113" t="s">
        <v>114</v>
      </c>
      <c r="B42" s="113">
        <v>1200000</v>
      </c>
      <c r="C42" s="114"/>
      <c r="D42" s="136"/>
    </row>
    <row r="43" spans="1:5" ht="16.5" thickTop="1" thickBot="1" x14ac:dyDescent="0.3">
      <c r="A43" s="15" t="s">
        <v>20</v>
      </c>
      <c r="B43" s="111">
        <f>SUM(B27:B42)</f>
        <v>9760000</v>
      </c>
      <c r="C43" s="112">
        <f>SUM(C27:C42)</f>
        <v>2640000</v>
      </c>
      <c r="D43" s="110">
        <f>SUM(D27:D42)</f>
        <v>2840000</v>
      </c>
    </row>
    <row r="44" spans="1:5" ht="15.75" thickTop="1" x14ac:dyDescent="0.25">
      <c r="A44" s="42" t="s">
        <v>21</v>
      </c>
      <c r="B44" s="43">
        <v>942000</v>
      </c>
      <c r="C44" s="44">
        <v>942000</v>
      </c>
      <c r="D44" s="45">
        <v>942000</v>
      </c>
    </row>
    <row r="45" spans="1:5" x14ac:dyDescent="0.25">
      <c r="A45" s="4" t="s">
        <v>22</v>
      </c>
      <c r="B45" s="5"/>
      <c r="C45" s="46"/>
      <c r="D45" s="47"/>
    </row>
    <row r="46" spans="1:5" x14ac:dyDescent="0.25">
      <c r="A46" s="4" t="s">
        <v>23</v>
      </c>
      <c r="B46" s="5">
        <v>100000</v>
      </c>
      <c r="C46" s="46">
        <f t="shared" ref="C46:C65" si="4">SUM(B46+B46*0.15)</f>
        <v>115000</v>
      </c>
      <c r="D46" s="47">
        <f>SUM(C46+C46*0.1)</f>
        <v>126500</v>
      </c>
    </row>
    <row r="47" spans="1:5" x14ac:dyDescent="0.25">
      <c r="A47" s="4" t="s">
        <v>24</v>
      </c>
      <c r="B47" s="5">
        <v>360000</v>
      </c>
      <c r="C47" s="46">
        <f t="shared" si="4"/>
        <v>414000</v>
      </c>
      <c r="D47" s="47">
        <f t="shared" ref="D47:D67" si="5">SUM(C47+C47*0.1)</f>
        <v>455400</v>
      </c>
    </row>
    <row r="48" spans="1:5" x14ac:dyDescent="0.25">
      <c r="A48" s="4" t="s">
        <v>25</v>
      </c>
      <c r="B48" s="24">
        <v>200000</v>
      </c>
      <c r="C48" s="46">
        <f t="shared" si="4"/>
        <v>230000</v>
      </c>
      <c r="D48" s="47">
        <f t="shared" si="5"/>
        <v>253000</v>
      </c>
    </row>
    <row r="49" spans="1:4" x14ac:dyDescent="0.25">
      <c r="A49" s="4" t="s">
        <v>26</v>
      </c>
      <c r="B49" s="5">
        <v>600000</v>
      </c>
      <c r="C49" s="46">
        <f t="shared" si="4"/>
        <v>690000</v>
      </c>
      <c r="D49" s="47">
        <f t="shared" si="5"/>
        <v>759000</v>
      </c>
    </row>
    <row r="50" spans="1:4" x14ac:dyDescent="0.25">
      <c r="A50" s="4" t="s">
        <v>27</v>
      </c>
      <c r="B50" s="5">
        <v>115000</v>
      </c>
      <c r="C50" s="46">
        <v>120000</v>
      </c>
      <c r="D50" s="47">
        <f t="shared" si="5"/>
        <v>132000</v>
      </c>
    </row>
    <row r="51" spans="1:4" x14ac:dyDescent="0.25">
      <c r="A51" s="4" t="s">
        <v>28</v>
      </c>
      <c r="B51" s="5">
        <v>8000</v>
      </c>
      <c r="C51" s="46">
        <f t="shared" si="4"/>
        <v>9200</v>
      </c>
      <c r="D51" s="47">
        <f t="shared" si="5"/>
        <v>10120</v>
      </c>
    </row>
    <row r="52" spans="1:4" x14ac:dyDescent="0.25">
      <c r="A52" s="4" t="s">
        <v>29</v>
      </c>
      <c r="B52" s="5">
        <v>60000</v>
      </c>
      <c r="C52" s="46">
        <f t="shared" si="4"/>
        <v>69000</v>
      </c>
      <c r="D52" s="47">
        <f t="shared" si="5"/>
        <v>75900</v>
      </c>
    </row>
    <row r="53" spans="1:4" x14ac:dyDescent="0.25">
      <c r="A53" s="4" t="s">
        <v>30</v>
      </c>
      <c r="B53" s="5">
        <v>30000</v>
      </c>
      <c r="C53" s="46">
        <f t="shared" si="4"/>
        <v>34500</v>
      </c>
      <c r="D53" s="47">
        <f t="shared" si="5"/>
        <v>37950</v>
      </c>
    </row>
    <row r="54" spans="1:4" x14ac:dyDescent="0.25">
      <c r="A54" s="4" t="s">
        <v>31</v>
      </c>
      <c r="B54" s="5">
        <v>90000</v>
      </c>
      <c r="C54" s="46">
        <f t="shared" si="4"/>
        <v>103500</v>
      </c>
      <c r="D54" s="47">
        <f t="shared" si="5"/>
        <v>113850</v>
      </c>
    </row>
    <row r="55" spans="1:4" x14ac:dyDescent="0.25">
      <c r="A55" s="4" t="s">
        <v>32</v>
      </c>
      <c r="B55" s="5">
        <v>50000</v>
      </c>
      <c r="C55" s="46">
        <f t="shared" si="4"/>
        <v>57500</v>
      </c>
      <c r="D55" s="47">
        <f t="shared" si="5"/>
        <v>63250</v>
      </c>
    </row>
    <row r="56" spans="1:4" x14ac:dyDescent="0.25">
      <c r="A56" s="4" t="s">
        <v>33</v>
      </c>
      <c r="B56" s="5">
        <v>60000</v>
      </c>
      <c r="C56" s="46">
        <f t="shared" si="4"/>
        <v>69000</v>
      </c>
      <c r="D56" s="47">
        <f t="shared" si="5"/>
        <v>75900</v>
      </c>
    </row>
    <row r="57" spans="1:4" x14ac:dyDescent="0.25">
      <c r="A57" s="4" t="s">
        <v>34</v>
      </c>
      <c r="B57" s="5">
        <v>40000</v>
      </c>
      <c r="C57" s="46">
        <f t="shared" si="4"/>
        <v>46000</v>
      </c>
      <c r="D57" s="47">
        <f t="shared" si="5"/>
        <v>50600</v>
      </c>
    </row>
    <row r="58" spans="1:4" x14ac:dyDescent="0.25">
      <c r="A58" s="4" t="s">
        <v>35</v>
      </c>
      <c r="B58" s="5">
        <v>10000</v>
      </c>
      <c r="C58" s="46">
        <f t="shared" si="4"/>
        <v>11500</v>
      </c>
      <c r="D58" s="47">
        <f t="shared" si="5"/>
        <v>12650</v>
      </c>
    </row>
    <row r="59" spans="1:4" x14ac:dyDescent="0.25">
      <c r="A59" s="4" t="s">
        <v>36</v>
      </c>
      <c r="B59" s="5">
        <v>30000</v>
      </c>
      <c r="C59" s="46">
        <f t="shared" si="4"/>
        <v>34500</v>
      </c>
      <c r="D59" s="47">
        <f t="shared" si="5"/>
        <v>37950</v>
      </c>
    </row>
    <row r="60" spans="1:4" x14ac:dyDescent="0.25">
      <c r="A60" s="4" t="s">
        <v>37</v>
      </c>
      <c r="B60" s="5">
        <v>200000</v>
      </c>
      <c r="C60" s="46">
        <v>207000</v>
      </c>
      <c r="D60" s="47">
        <f t="shared" si="5"/>
        <v>227700</v>
      </c>
    </row>
    <row r="61" spans="1:4" x14ac:dyDescent="0.25">
      <c r="A61" s="4" t="s">
        <v>38</v>
      </c>
      <c r="B61" s="5">
        <v>700000</v>
      </c>
      <c r="C61" s="46">
        <v>700000</v>
      </c>
      <c r="D61" s="47">
        <v>700000</v>
      </c>
    </row>
    <row r="62" spans="1:4" x14ac:dyDescent="0.25">
      <c r="A62" s="4" t="s">
        <v>39</v>
      </c>
      <c r="B62" s="5">
        <v>10000</v>
      </c>
      <c r="C62" s="46">
        <f t="shared" si="4"/>
        <v>11500</v>
      </c>
      <c r="D62" s="47">
        <f t="shared" si="5"/>
        <v>12650</v>
      </c>
    </row>
    <row r="63" spans="1:4" x14ac:dyDescent="0.25">
      <c r="A63" s="32" t="s">
        <v>40</v>
      </c>
      <c r="B63" s="33">
        <v>100000</v>
      </c>
      <c r="C63" s="46">
        <f t="shared" si="4"/>
        <v>115000</v>
      </c>
      <c r="D63" s="47">
        <f t="shared" si="5"/>
        <v>126500</v>
      </c>
    </row>
    <row r="64" spans="1:4" x14ac:dyDescent="0.25">
      <c r="A64" s="4" t="s">
        <v>41</v>
      </c>
      <c r="B64" s="5">
        <v>100000</v>
      </c>
      <c r="C64" s="46">
        <f t="shared" si="4"/>
        <v>115000</v>
      </c>
      <c r="D64" s="47">
        <f t="shared" si="5"/>
        <v>126500</v>
      </c>
    </row>
    <row r="65" spans="1:5" x14ac:dyDescent="0.25">
      <c r="A65" s="4" t="s">
        <v>42</v>
      </c>
      <c r="B65" s="5">
        <v>40000</v>
      </c>
      <c r="C65" s="46">
        <f t="shared" si="4"/>
        <v>46000</v>
      </c>
      <c r="D65" s="47">
        <f t="shared" si="5"/>
        <v>50600</v>
      </c>
    </row>
    <row r="66" spans="1:5" x14ac:dyDescent="0.25">
      <c r="A66" s="4" t="s">
        <v>125</v>
      </c>
      <c r="B66" s="5">
        <v>680000</v>
      </c>
      <c r="C66" s="46">
        <v>345000</v>
      </c>
      <c r="D66" s="47">
        <f t="shared" si="5"/>
        <v>379500</v>
      </c>
      <c r="E66" t="s">
        <v>127</v>
      </c>
    </row>
    <row r="67" spans="1:5" ht="15.75" thickBot="1" x14ac:dyDescent="0.3">
      <c r="A67" s="4" t="s">
        <v>126</v>
      </c>
      <c r="B67" s="139">
        <v>1553000</v>
      </c>
      <c r="C67" s="108">
        <v>700000</v>
      </c>
      <c r="D67" s="109">
        <f t="shared" si="5"/>
        <v>770000</v>
      </c>
      <c r="E67" t="s">
        <v>129</v>
      </c>
    </row>
    <row r="68" spans="1:5" ht="16.5" thickTop="1" thickBot="1" x14ac:dyDescent="0.3">
      <c r="A68" s="39" t="s">
        <v>43</v>
      </c>
      <c r="B68" s="40">
        <f>SUM(B44:B67)</f>
        <v>6078000</v>
      </c>
      <c r="C68" s="48">
        <f>SUM(C44:C67)</f>
        <v>5185200</v>
      </c>
      <c r="D68" s="41">
        <f>SUM(D44:D67)</f>
        <v>5539520</v>
      </c>
    </row>
    <row r="69" spans="1:5" ht="16.5" thickTop="1" thickBot="1" x14ac:dyDescent="0.3">
      <c r="A69" s="49" t="s">
        <v>44</v>
      </c>
      <c r="B69" s="50">
        <v>50000</v>
      </c>
      <c r="C69" s="51">
        <v>50000</v>
      </c>
      <c r="D69" s="52">
        <v>50000</v>
      </c>
    </row>
    <row r="70" spans="1:5" ht="16.5" thickTop="1" thickBot="1" x14ac:dyDescent="0.3">
      <c r="A70" s="15" t="s">
        <v>45</v>
      </c>
      <c r="B70" s="53">
        <f>SUM(B69:B69)</f>
        <v>50000</v>
      </c>
      <c r="C70" s="54">
        <f>SUM(C69)</f>
        <v>50000</v>
      </c>
      <c r="D70" s="55">
        <f>SUM(D69)</f>
        <v>50000</v>
      </c>
    </row>
    <row r="71" spans="1:5" ht="15.75" thickTop="1" x14ac:dyDescent="0.25">
      <c r="A71" s="19" t="s">
        <v>46</v>
      </c>
      <c r="B71" s="131">
        <v>45000000</v>
      </c>
      <c r="C71" s="127">
        <f>SUM(B71+B71*0.2)</f>
        <v>54000000</v>
      </c>
      <c r="D71" s="57">
        <f>SUM(C71+C71*0.2)</f>
        <v>64800000</v>
      </c>
    </row>
    <row r="72" spans="1:5" x14ac:dyDescent="0.25">
      <c r="A72" s="23" t="s">
        <v>47</v>
      </c>
      <c r="B72" s="132">
        <f>SUM(B71*0.345)</f>
        <v>15524999.999999998</v>
      </c>
      <c r="C72" s="128">
        <f>SUM(C71*0.345)</f>
        <v>18630000</v>
      </c>
      <c r="D72" s="58">
        <f t="shared" ref="D72:D74" si="6">SUM(C72+C72*0.2)</f>
        <v>22356000</v>
      </c>
    </row>
    <row r="73" spans="1:5" x14ac:dyDescent="0.25">
      <c r="A73" s="23" t="s">
        <v>48</v>
      </c>
      <c r="B73" s="132">
        <f>SUM(B71*0.033)</f>
        <v>1485000</v>
      </c>
      <c r="C73" s="128">
        <f>SUM(C71*0.033)</f>
        <v>1782000</v>
      </c>
      <c r="D73" s="58">
        <f t="shared" si="6"/>
        <v>2138400</v>
      </c>
    </row>
    <row r="74" spans="1:5" ht="15.75" thickBot="1" x14ac:dyDescent="0.3">
      <c r="A74" s="26" t="s">
        <v>49</v>
      </c>
      <c r="B74" s="133">
        <f>SUM(B71*0.02)</f>
        <v>900000</v>
      </c>
      <c r="C74" s="129">
        <f>SUM(C71*0.02)</f>
        <v>1080000</v>
      </c>
      <c r="D74" s="60">
        <f t="shared" si="6"/>
        <v>1296000</v>
      </c>
    </row>
    <row r="75" spans="1:5" ht="16.5" thickTop="1" thickBot="1" x14ac:dyDescent="0.3">
      <c r="A75" s="39" t="s">
        <v>50</v>
      </c>
      <c r="B75" s="115">
        <f>SUM(B71:B74)</f>
        <v>62910000</v>
      </c>
      <c r="C75" s="130">
        <f>SUM(C71:C74)</f>
        <v>75492000</v>
      </c>
      <c r="D75" s="63">
        <f>SUM(D71:D74)</f>
        <v>90590400</v>
      </c>
    </row>
    <row r="76" spans="1:5" ht="15.75" thickTop="1" x14ac:dyDescent="0.25">
      <c r="A76" s="101" t="s">
        <v>60</v>
      </c>
      <c r="B76" s="102">
        <v>350000</v>
      </c>
      <c r="C76" s="103">
        <v>385000</v>
      </c>
      <c r="D76" s="104">
        <v>423500</v>
      </c>
    </row>
    <row r="77" spans="1:5" x14ac:dyDescent="0.25">
      <c r="A77" s="64" t="s">
        <v>51</v>
      </c>
      <c r="B77" s="65">
        <v>240000</v>
      </c>
      <c r="C77" s="56">
        <f>SUM(B77+B77*0.1)</f>
        <v>264000</v>
      </c>
      <c r="D77" s="57">
        <f>SUM(C77+C77*0.1)</f>
        <v>290400</v>
      </c>
    </row>
    <row r="78" spans="1:5" x14ac:dyDescent="0.25">
      <c r="A78" s="4" t="s">
        <v>130</v>
      </c>
      <c r="B78" s="5">
        <v>350000</v>
      </c>
      <c r="C78" s="66">
        <f t="shared" ref="C78:D85" si="7">SUM(B78+B78*0.1)</f>
        <v>385000</v>
      </c>
      <c r="D78" s="58">
        <f t="shared" si="7"/>
        <v>423500</v>
      </c>
    </row>
    <row r="79" spans="1:5" x14ac:dyDescent="0.25">
      <c r="A79" s="4" t="s">
        <v>52</v>
      </c>
      <c r="B79" s="5">
        <v>250000</v>
      </c>
      <c r="C79" s="66">
        <f t="shared" si="7"/>
        <v>275000</v>
      </c>
      <c r="D79" s="58">
        <f t="shared" si="7"/>
        <v>302500</v>
      </c>
    </row>
    <row r="80" spans="1:5" x14ac:dyDescent="0.25">
      <c r="A80" s="4" t="s">
        <v>52</v>
      </c>
      <c r="B80" s="5">
        <v>250000</v>
      </c>
      <c r="C80" s="66">
        <f t="shared" si="7"/>
        <v>275000</v>
      </c>
      <c r="D80" s="58">
        <f t="shared" si="7"/>
        <v>302500</v>
      </c>
    </row>
    <row r="81" spans="1:4" x14ac:dyDescent="0.25">
      <c r="A81" s="4" t="s">
        <v>53</v>
      </c>
      <c r="B81" s="5">
        <v>700000</v>
      </c>
      <c r="C81" s="66">
        <f t="shared" si="7"/>
        <v>770000</v>
      </c>
      <c r="D81" s="58">
        <f t="shared" si="7"/>
        <v>847000</v>
      </c>
    </row>
    <row r="82" spans="1:4" x14ac:dyDescent="0.25">
      <c r="A82" s="4" t="s">
        <v>54</v>
      </c>
      <c r="B82" s="5">
        <v>100000</v>
      </c>
      <c r="C82" s="66">
        <f t="shared" si="7"/>
        <v>110000</v>
      </c>
      <c r="D82" s="58">
        <f t="shared" si="7"/>
        <v>121000</v>
      </c>
    </row>
    <row r="83" spans="1:4" x14ac:dyDescent="0.25">
      <c r="A83" s="32" t="s">
        <v>55</v>
      </c>
      <c r="B83" s="5">
        <v>150000</v>
      </c>
      <c r="C83" s="66">
        <f t="shared" si="7"/>
        <v>165000</v>
      </c>
      <c r="D83" s="58">
        <f t="shared" si="7"/>
        <v>181500</v>
      </c>
    </row>
    <row r="84" spans="1:4" x14ac:dyDescent="0.25">
      <c r="A84" s="32" t="s">
        <v>61</v>
      </c>
      <c r="B84" s="5">
        <v>110000</v>
      </c>
      <c r="C84" s="66">
        <v>130000</v>
      </c>
      <c r="D84" s="58">
        <v>130000</v>
      </c>
    </row>
    <row r="85" spans="1:4" x14ac:dyDescent="0.25">
      <c r="A85" s="4" t="s">
        <v>56</v>
      </c>
      <c r="B85" s="5">
        <v>500000</v>
      </c>
      <c r="C85" s="66">
        <f t="shared" si="7"/>
        <v>550000</v>
      </c>
      <c r="D85" s="58">
        <v>600000</v>
      </c>
    </row>
    <row r="86" spans="1:4" x14ac:dyDescent="0.25">
      <c r="A86" s="4" t="s">
        <v>57</v>
      </c>
      <c r="B86" s="5">
        <v>100000</v>
      </c>
      <c r="C86" s="66">
        <v>100000</v>
      </c>
      <c r="D86" s="58">
        <v>100000</v>
      </c>
    </row>
    <row r="87" spans="1:4" ht="15.75" thickBot="1" x14ac:dyDescent="0.3">
      <c r="A87" s="26" t="s">
        <v>58</v>
      </c>
      <c r="B87" s="59">
        <v>39800</v>
      </c>
      <c r="C87" s="67">
        <v>42000</v>
      </c>
      <c r="D87" s="60">
        <v>42000</v>
      </c>
    </row>
    <row r="88" spans="1:4" ht="16.5" thickTop="1" thickBot="1" x14ac:dyDescent="0.3">
      <c r="A88" s="39" t="s">
        <v>59</v>
      </c>
      <c r="B88" s="61">
        <f>SUM(B76:B87)</f>
        <v>3139800</v>
      </c>
      <c r="C88" s="62">
        <f>SUM(C76:C87)</f>
        <v>3451000</v>
      </c>
      <c r="D88" s="63">
        <f>SUM(D76:D87)</f>
        <v>3763900</v>
      </c>
    </row>
    <row r="89" spans="1:4" ht="15.75" thickTop="1" x14ac:dyDescent="0.25">
      <c r="A89" s="68" t="s">
        <v>62</v>
      </c>
      <c r="B89" s="43">
        <v>70000</v>
      </c>
      <c r="C89" s="69">
        <v>70000</v>
      </c>
      <c r="D89" s="70">
        <v>70000</v>
      </c>
    </row>
    <row r="90" spans="1:4" ht="15.75" customHeight="1" x14ac:dyDescent="0.25">
      <c r="A90" s="71" t="s">
        <v>63</v>
      </c>
      <c r="B90" s="72">
        <v>35000</v>
      </c>
      <c r="C90" s="73">
        <v>35000</v>
      </c>
      <c r="D90" s="74">
        <v>35000</v>
      </c>
    </row>
    <row r="91" spans="1:4" ht="15.75" customHeight="1" x14ac:dyDescent="0.25">
      <c r="A91" s="71" t="s">
        <v>64</v>
      </c>
      <c r="B91" s="72">
        <v>110000</v>
      </c>
      <c r="C91" s="75">
        <v>110000</v>
      </c>
      <c r="D91" s="76">
        <v>110000</v>
      </c>
    </row>
    <row r="92" spans="1:4" ht="13.5" customHeight="1" x14ac:dyDescent="0.25">
      <c r="A92" s="71" t="s">
        <v>65</v>
      </c>
      <c r="B92" s="72">
        <v>68731</v>
      </c>
      <c r="C92" s="75">
        <v>68731</v>
      </c>
      <c r="D92" s="76">
        <v>68731</v>
      </c>
    </row>
    <row r="93" spans="1:4" x14ac:dyDescent="0.25">
      <c r="A93" s="4" t="s">
        <v>66</v>
      </c>
      <c r="B93" s="5">
        <v>800000</v>
      </c>
      <c r="C93" s="75">
        <v>850000</v>
      </c>
      <c r="D93" s="76">
        <v>900000</v>
      </c>
    </row>
    <row r="94" spans="1:4" x14ac:dyDescent="0.25">
      <c r="A94" s="4" t="s">
        <v>67</v>
      </c>
      <c r="B94" s="5">
        <v>78000</v>
      </c>
      <c r="C94" s="75">
        <v>78000</v>
      </c>
      <c r="D94" s="76">
        <v>78000</v>
      </c>
    </row>
    <row r="95" spans="1:4" x14ac:dyDescent="0.25">
      <c r="A95" s="4" t="s">
        <v>68</v>
      </c>
      <c r="B95" s="5">
        <v>5000</v>
      </c>
      <c r="C95" s="75">
        <v>5000</v>
      </c>
      <c r="D95" s="76">
        <v>5000</v>
      </c>
    </row>
    <row r="96" spans="1:4" x14ac:dyDescent="0.25">
      <c r="A96" s="4" t="s">
        <v>69</v>
      </c>
      <c r="B96" s="5">
        <v>15000</v>
      </c>
      <c r="C96" s="75">
        <v>15000</v>
      </c>
      <c r="D96" s="76">
        <v>15000</v>
      </c>
    </row>
    <row r="97" spans="1:4" x14ac:dyDescent="0.25">
      <c r="A97" s="4" t="s">
        <v>70</v>
      </c>
      <c r="B97" s="5">
        <v>11000</v>
      </c>
      <c r="C97" s="75">
        <v>11000</v>
      </c>
      <c r="D97" s="76">
        <v>11000</v>
      </c>
    </row>
    <row r="98" spans="1:4" x14ac:dyDescent="0.25">
      <c r="A98" s="4" t="s">
        <v>71</v>
      </c>
      <c r="B98" s="5">
        <v>2342181</v>
      </c>
      <c r="C98" s="75">
        <v>800000</v>
      </c>
      <c r="D98" s="76">
        <v>0</v>
      </c>
    </row>
    <row r="99" spans="1:4" x14ac:dyDescent="0.25">
      <c r="A99" s="4" t="s">
        <v>118</v>
      </c>
      <c r="B99" s="5">
        <v>20000</v>
      </c>
      <c r="C99" s="75">
        <v>20000</v>
      </c>
      <c r="D99" s="76">
        <v>20000</v>
      </c>
    </row>
    <row r="100" spans="1:4" x14ac:dyDescent="0.25">
      <c r="A100" s="4" t="s">
        <v>120</v>
      </c>
      <c r="B100" s="5">
        <v>136800</v>
      </c>
      <c r="C100" s="75">
        <v>0</v>
      </c>
      <c r="D100" s="76">
        <v>0</v>
      </c>
    </row>
    <row r="101" spans="1:4" x14ac:dyDescent="0.25">
      <c r="A101" s="4" t="s">
        <v>121</v>
      </c>
      <c r="B101" s="5">
        <v>45000</v>
      </c>
      <c r="C101" s="75">
        <v>45000</v>
      </c>
      <c r="D101" s="76">
        <v>45000</v>
      </c>
    </row>
    <row r="102" spans="1:4" ht="15.75" thickBot="1" x14ac:dyDescent="0.3">
      <c r="A102" s="4" t="s">
        <v>122</v>
      </c>
      <c r="B102" s="5">
        <v>40000</v>
      </c>
      <c r="C102" s="75">
        <v>40000</v>
      </c>
      <c r="D102" s="76">
        <v>0</v>
      </c>
    </row>
    <row r="103" spans="1:4" ht="16.5" thickTop="1" thickBot="1" x14ac:dyDescent="0.3">
      <c r="A103" s="39" t="s">
        <v>72</v>
      </c>
      <c r="B103" s="40">
        <f>SUM(B89:B102)</f>
        <v>3776712</v>
      </c>
      <c r="C103" s="79">
        <f>SUM(C89:C102)</f>
        <v>2147731</v>
      </c>
      <c r="D103" s="80">
        <f>SUM(D89:D102)</f>
        <v>1357731</v>
      </c>
    </row>
    <row r="104" spans="1:4" ht="15.75" thickTop="1" x14ac:dyDescent="0.25">
      <c r="A104" s="64"/>
      <c r="B104" s="65"/>
      <c r="C104" s="81"/>
      <c r="D104" s="134"/>
    </row>
    <row r="105" spans="1:4" ht="15.75" thickBot="1" x14ac:dyDescent="0.3">
      <c r="A105" s="83" t="s">
        <v>73</v>
      </c>
      <c r="B105" s="84">
        <f>SUM(B103+B88+B75+B70+B68+B43+B26+B21)</f>
        <v>97026772</v>
      </c>
      <c r="C105" s="84">
        <f>SUM(C103+C88+C75+C70+C68+C43+C26+C21)</f>
        <v>96917931</v>
      </c>
      <c r="D105" s="135">
        <f>SUM(D103+D88+D75+D70+D68+D43+D26+D21)</f>
        <v>113441951</v>
      </c>
    </row>
    <row r="106" spans="1:4" ht="15.75" thickTop="1" x14ac:dyDescent="0.25">
      <c r="A106" s="64"/>
      <c r="B106" s="65"/>
      <c r="C106" s="85"/>
      <c r="D106" s="86"/>
    </row>
    <row r="107" spans="1:4" x14ac:dyDescent="0.25">
      <c r="A107" s="4" t="s">
        <v>74</v>
      </c>
      <c r="B107" s="5">
        <v>3500000</v>
      </c>
      <c r="C107" s="75">
        <v>3800000</v>
      </c>
      <c r="D107" s="76">
        <v>4000000</v>
      </c>
    </row>
    <row r="108" spans="1:4" x14ac:dyDescent="0.25">
      <c r="A108" s="4" t="s">
        <v>75</v>
      </c>
      <c r="B108" s="5">
        <v>800000</v>
      </c>
      <c r="C108" s="75">
        <v>900000</v>
      </c>
      <c r="D108" s="76">
        <v>900000</v>
      </c>
    </row>
    <row r="109" spans="1:4" x14ac:dyDescent="0.25">
      <c r="A109" s="4" t="s">
        <v>76</v>
      </c>
      <c r="B109" s="5">
        <v>600000</v>
      </c>
      <c r="C109" s="75">
        <v>650000</v>
      </c>
      <c r="D109" s="76">
        <v>700000</v>
      </c>
    </row>
    <row r="110" spans="1:4" x14ac:dyDescent="0.25">
      <c r="A110" s="4" t="s">
        <v>77</v>
      </c>
      <c r="B110" s="5">
        <v>395000</v>
      </c>
      <c r="C110" s="75">
        <v>420000</v>
      </c>
      <c r="D110" s="76">
        <v>420000</v>
      </c>
    </row>
    <row r="111" spans="1:4" x14ac:dyDescent="0.25">
      <c r="A111" s="4" t="s">
        <v>78</v>
      </c>
      <c r="B111" s="5">
        <v>350000</v>
      </c>
      <c r="C111" s="75">
        <v>380000</v>
      </c>
      <c r="D111" s="76">
        <v>400000</v>
      </c>
    </row>
    <row r="112" spans="1:4" x14ac:dyDescent="0.25">
      <c r="A112" s="4" t="s">
        <v>79</v>
      </c>
      <c r="B112" s="5">
        <v>30000</v>
      </c>
      <c r="C112" s="75">
        <v>30000</v>
      </c>
      <c r="D112" s="76">
        <v>30000</v>
      </c>
    </row>
    <row r="113" spans="1:4" ht="15.75" thickBot="1" x14ac:dyDescent="0.3">
      <c r="A113" s="11" t="s">
        <v>80</v>
      </c>
      <c r="B113" s="87">
        <v>3000</v>
      </c>
      <c r="C113" s="88">
        <v>3000</v>
      </c>
      <c r="D113" s="89">
        <v>3000</v>
      </c>
    </row>
    <row r="114" spans="1:4" ht="16.5" thickTop="1" thickBot="1" x14ac:dyDescent="0.3">
      <c r="A114" s="15" t="s">
        <v>81</v>
      </c>
      <c r="B114" s="124">
        <f>SUM(B107:B113)</f>
        <v>5678000</v>
      </c>
      <c r="C114" s="120">
        <f>SUM(C107:C113)</f>
        <v>6183000</v>
      </c>
      <c r="D114" s="105">
        <f>SUM(D107:D113)</f>
        <v>6453000</v>
      </c>
    </row>
    <row r="115" spans="1:4" ht="15.75" thickTop="1" x14ac:dyDescent="0.25">
      <c r="A115" s="64" t="s">
        <v>82</v>
      </c>
      <c r="B115" s="43">
        <v>56548000</v>
      </c>
      <c r="C115" s="121">
        <v>68614300</v>
      </c>
      <c r="D115" s="82">
        <v>83472700</v>
      </c>
    </row>
    <row r="116" spans="1:4" ht="15.75" thickBot="1" x14ac:dyDescent="0.3">
      <c r="A116" s="11" t="s">
        <v>83</v>
      </c>
      <c r="B116" s="125">
        <v>31452360</v>
      </c>
      <c r="C116" s="122">
        <v>20391200</v>
      </c>
      <c r="D116" s="90">
        <v>22656820</v>
      </c>
    </row>
    <row r="117" spans="1:4" ht="16.5" thickTop="1" thickBot="1" x14ac:dyDescent="0.3">
      <c r="A117" s="39" t="s">
        <v>84</v>
      </c>
      <c r="B117" s="126">
        <f>SUM(B115:B116)</f>
        <v>88000360</v>
      </c>
      <c r="C117" s="123">
        <f>SUM(C115:C116)</f>
        <v>89005500</v>
      </c>
      <c r="D117" s="91">
        <f>SUM(D115:D116)</f>
        <v>106129520</v>
      </c>
    </row>
    <row r="118" spans="1:4" ht="18.75" customHeight="1" thickTop="1" x14ac:dyDescent="0.25">
      <c r="A118" s="71" t="s">
        <v>85</v>
      </c>
      <c r="B118" s="5">
        <v>40000</v>
      </c>
      <c r="C118" s="106">
        <v>70000</v>
      </c>
      <c r="D118" s="107">
        <v>40000</v>
      </c>
    </row>
    <row r="119" spans="1:4" ht="15" customHeight="1" x14ac:dyDescent="0.25">
      <c r="A119" s="71" t="s">
        <v>132</v>
      </c>
      <c r="B119" s="5">
        <v>35000</v>
      </c>
      <c r="C119" s="106">
        <v>35000</v>
      </c>
      <c r="D119" s="76">
        <v>35000</v>
      </c>
    </row>
    <row r="120" spans="1:4" ht="17.25" customHeight="1" x14ac:dyDescent="0.25">
      <c r="A120" s="71" t="s">
        <v>116</v>
      </c>
      <c r="B120" s="5">
        <v>140000</v>
      </c>
      <c r="C120" s="106">
        <v>140000</v>
      </c>
      <c r="D120" s="76">
        <v>140000</v>
      </c>
    </row>
    <row r="121" spans="1:4" ht="13.5" customHeight="1" x14ac:dyDescent="0.25">
      <c r="A121" s="71" t="s">
        <v>86</v>
      </c>
      <c r="B121" s="5">
        <v>68731</v>
      </c>
      <c r="C121" s="75">
        <v>68731</v>
      </c>
      <c r="D121" s="76">
        <v>68731</v>
      </c>
    </row>
    <row r="122" spans="1:4" x14ac:dyDescent="0.25">
      <c r="A122" s="4" t="s">
        <v>87</v>
      </c>
      <c r="B122" s="5">
        <v>130000</v>
      </c>
      <c r="C122" s="75">
        <v>130000</v>
      </c>
      <c r="D122" s="76">
        <v>130000</v>
      </c>
    </row>
    <row r="123" spans="1:4" x14ac:dyDescent="0.25">
      <c r="A123" s="4" t="s">
        <v>117</v>
      </c>
      <c r="B123" s="5">
        <v>70000</v>
      </c>
      <c r="C123" s="75">
        <v>70000</v>
      </c>
      <c r="D123" s="76">
        <v>70000</v>
      </c>
    </row>
    <row r="124" spans="1:4" x14ac:dyDescent="0.25">
      <c r="A124" s="4" t="s">
        <v>68</v>
      </c>
      <c r="B124" s="5">
        <v>3000</v>
      </c>
      <c r="C124" s="75">
        <v>3000</v>
      </c>
      <c r="D124" s="76">
        <v>3000</v>
      </c>
    </row>
    <row r="125" spans="1:4" x14ac:dyDescent="0.25">
      <c r="A125" s="4" t="s">
        <v>88</v>
      </c>
      <c r="B125" s="5">
        <v>15000</v>
      </c>
      <c r="C125" s="75">
        <v>15000</v>
      </c>
      <c r="D125" s="76">
        <v>15000</v>
      </c>
    </row>
    <row r="126" spans="1:4" x14ac:dyDescent="0.25">
      <c r="A126" s="4" t="s">
        <v>89</v>
      </c>
      <c r="B126" s="5">
        <v>11000</v>
      </c>
      <c r="C126" s="75">
        <v>11000</v>
      </c>
      <c r="D126" s="76">
        <v>11000</v>
      </c>
    </row>
    <row r="127" spans="1:4" x14ac:dyDescent="0.25">
      <c r="A127" s="4" t="s">
        <v>123</v>
      </c>
      <c r="B127" s="5">
        <v>136800</v>
      </c>
      <c r="C127" s="75"/>
      <c r="D127" s="76"/>
    </row>
    <row r="128" spans="1:4" x14ac:dyDescent="0.25">
      <c r="A128" s="4" t="s">
        <v>90</v>
      </c>
      <c r="B128" s="5">
        <v>2342181</v>
      </c>
      <c r="C128" s="75">
        <v>800000</v>
      </c>
      <c r="D128" s="76"/>
    </row>
    <row r="129" spans="1:4" x14ac:dyDescent="0.25">
      <c r="A129" s="4" t="s">
        <v>124</v>
      </c>
      <c r="B129" s="5">
        <v>15000</v>
      </c>
      <c r="C129" s="75">
        <v>45000</v>
      </c>
      <c r="D129" s="76">
        <v>45000</v>
      </c>
    </row>
    <row r="130" spans="1:4" x14ac:dyDescent="0.25">
      <c r="A130" s="4" t="s">
        <v>122</v>
      </c>
      <c r="B130" s="5">
        <v>40000</v>
      </c>
      <c r="C130" s="75">
        <v>40000</v>
      </c>
      <c r="D130" s="76"/>
    </row>
    <row r="131" spans="1:4" x14ac:dyDescent="0.25">
      <c r="A131" s="4" t="s">
        <v>118</v>
      </c>
      <c r="B131" s="5">
        <v>20000</v>
      </c>
      <c r="C131" s="75">
        <v>20000</v>
      </c>
      <c r="D131" s="76">
        <v>20000</v>
      </c>
    </row>
    <row r="132" spans="1:4" ht="15.75" thickBot="1" x14ac:dyDescent="0.3">
      <c r="A132" s="4" t="s">
        <v>91</v>
      </c>
      <c r="B132" s="12">
        <v>281700</v>
      </c>
      <c r="C132" s="77">
        <v>281700</v>
      </c>
      <c r="D132" s="78">
        <v>281700</v>
      </c>
    </row>
    <row r="133" spans="1:4" ht="16.5" thickTop="1" thickBot="1" x14ac:dyDescent="0.3">
      <c r="A133" s="39" t="s">
        <v>92</v>
      </c>
      <c r="B133" s="115">
        <f>SUM(B118:B132)</f>
        <v>3348412</v>
      </c>
      <c r="C133" s="40">
        <f>SUM(C118:C132)</f>
        <v>1729431</v>
      </c>
      <c r="D133" s="118">
        <f>SUM(D118:D132)</f>
        <v>859431</v>
      </c>
    </row>
    <row r="134" spans="1:4" ht="16.5" thickTop="1" thickBot="1" x14ac:dyDescent="0.3">
      <c r="A134" s="61" t="s">
        <v>93</v>
      </c>
      <c r="B134" s="116">
        <f>SUM(B133,B117,B114)</f>
        <v>97026772</v>
      </c>
      <c r="C134" s="92">
        <f>SUM(C133,C117,C114)</f>
        <v>96917931</v>
      </c>
      <c r="D134" s="119">
        <f>SUM(D133,D117,D114)</f>
        <v>113441951</v>
      </c>
    </row>
    <row r="135" spans="1:4" ht="16.5" thickTop="1" thickBot="1" x14ac:dyDescent="0.3">
      <c r="A135" s="93" t="s">
        <v>115</v>
      </c>
      <c r="B135" s="117">
        <f>SUM(B105-B134)</f>
        <v>0</v>
      </c>
      <c r="C135" s="94">
        <f>SUM(C105-C134)</f>
        <v>0</v>
      </c>
      <c r="D135" s="95"/>
    </row>
  </sheetData>
  <mergeCells count="1">
    <mergeCell ref="A1:D1"/>
  </mergeCells>
  <pageMargins left="0.7" right="0.7" top="0.78740157499999996" bottom="0.78740157499999996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Trubačová</dc:creator>
  <cp:lastModifiedBy>admin</cp:lastModifiedBy>
  <cp:lastPrinted>2018-10-24T09:12:34Z</cp:lastPrinted>
  <dcterms:created xsi:type="dcterms:W3CDTF">2018-03-26T11:58:28Z</dcterms:created>
  <dcterms:modified xsi:type="dcterms:W3CDTF">2018-11-04T10:21:06Z</dcterms:modified>
</cp:coreProperties>
</file>