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rkéta\OF\Pověření vedení OF\čerpání rozpočtu\čerpání 2019\FIN 12-2019\"/>
    </mc:Choice>
  </mc:AlternateContent>
  <xr:revisionPtr revIDLastSave="0" documentId="13_ncr:1_{F5B36952-9CB4-4408-B845-36267B5166DF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čerpání - příjmy prosinec 2019" sheetId="1" r:id="rId1"/>
    <sheet name="čerpání - výdaje prosinec 2019" sheetId="2" r:id="rId2"/>
    <sheet name="List2" sheetId="4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5" i="2"/>
  <c r="F79" i="1" l="1"/>
  <c r="F77" i="1" l="1"/>
  <c r="F3" i="2"/>
  <c r="F272" i="2"/>
  <c r="E62" i="2" l="1"/>
  <c r="E58" i="2"/>
  <c r="E169" i="2"/>
  <c r="E219" i="2"/>
  <c r="F170" i="2" l="1"/>
  <c r="F169" i="2" s="1"/>
  <c r="G169" i="2" l="1"/>
  <c r="G170" i="2"/>
  <c r="G51" i="1"/>
  <c r="G77" i="2" l="1"/>
  <c r="E203" i="2" l="1"/>
  <c r="G132" i="2"/>
  <c r="G96" i="2"/>
  <c r="G32" i="1" l="1"/>
  <c r="G271" i="2" l="1"/>
  <c r="F270" i="2"/>
  <c r="E270" i="2"/>
  <c r="D270" i="2"/>
  <c r="G269" i="2"/>
  <c r="G268" i="2"/>
  <c r="F267" i="2"/>
  <c r="E267" i="2"/>
  <c r="D267" i="2"/>
  <c r="G266" i="2"/>
  <c r="F265" i="2"/>
  <c r="E265" i="2"/>
  <c r="D265" i="2"/>
  <c r="E264" i="2"/>
  <c r="G263" i="2"/>
  <c r="G262" i="2"/>
  <c r="G261" i="2"/>
  <c r="E260" i="2"/>
  <c r="E259" i="2" s="1"/>
  <c r="G259" i="2" s="1"/>
  <c r="D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F219" i="2"/>
  <c r="D219" i="2"/>
  <c r="G218" i="2"/>
  <c r="G217" i="2"/>
  <c r="G216" i="2"/>
  <c r="G215" i="2"/>
  <c r="G214" i="2"/>
  <c r="G213" i="2"/>
  <c r="F212" i="2"/>
  <c r="E212" i="2"/>
  <c r="D212" i="2"/>
  <c r="G211" i="2"/>
  <c r="G210" i="2"/>
  <c r="G209" i="2"/>
  <c r="G208" i="2"/>
  <c r="G207" i="2"/>
  <c r="G206" i="2"/>
  <c r="G205" i="2"/>
  <c r="G204" i="2"/>
  <c r="F203" i="2"/>
  <c r="D203" i="2"/>
  <c r="G202" i="2"/>
  <c r="G201" i="2"/>
  <c r="G200" i="2"/>
  <c r="G199" i="2"/>
  <c r="G198" i="2"/>
  <c r="G197" i="2"/>
  <c r="G196" i="2"/>
  <c r="G195" i="2"/>
  <c r="G194" i="2"/>
  <c r="G193" i="2"/>
  <c r="F192" i="2"/>
  <c r="E192" i="2"/>
  <c r="D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F171" i="2"/>
  <c r="E171" i="2"/>
  <c r="D171" i="2"/>
  <c r="G168" i="2"/>
  <c r="G167" i="2"/>
  <c r="G166" i="2"/>
  <c r="G165" i="2"/>
  <c r="G164" i="2"/>
  <c r="G163" i="2"/>
  <c r="G162" i="2"/>
  <c r="G161" i="2"/>
  <c r="G160" i="2"/>
  <c r="G159" i="2"/>
  <c r="F158" i="2"/>
  <c r="E158" i="2"/>
  <c r="D158" i="2"/>
  <c r="G157" i="2"/>
  <c r="F156" i="2"/>
  <c r="E156" i="2"/>
  <c r="D156" i="2"/>
  <c r="G155" i="2"/>
  <c r="F154" i="2"/>
  <c r="E154" i="2"/>
  <c r="D154" i="2"/>
  <c r="G153" i="2"/>
  <c r="G152" i="2"/>
  <c r="G151" i="2"/>
  <c r="G150" i="2"/>
  <c r="G149" i="2"/>
  <c r="G148" i="2"/>
  <c r="F147" i="2"/>
  <c r="E147" i="2"/>
  <c r="D147" i="2"/>
  <c r="G146" i="2"/>
  <c r="G145" i="2"/>
  <c r="G144" i="2"/>
  <c r="F143" i="2"/>
  <c r="E143" i="2"/>
  <c r="D143" i="2"/>
  <c r="G142" i="2"/>
  <c r="G141" i="2"/>
  <c r="G140" i="2"/>
  <c r="F139" i="2"/>
  <c r="E139" i="2"/>
  <c r="D139" i="2"/>
  <c r="G138" i="2"/>
  <c r="F137" i="2"/>
  <c r="E137" i="2"/>
  <c r="D137" i="2"/>
  <c r="G136" i="2"/>
  <c r="G135" i="2"/>
  <c r="G134" i="2"/>
  <c r="G133" i="2"/>
  <c r="G131" i="2"/>
  <c r="G130" i="2"/>
  <c r="F129" i="2"/>
  <c r="E129" i="2"/>
  <c r="D129" i="2"/>
  <c r="G128" i="2"/>
  <c r="F127" i="2"/>
  <c r="E127" i="2"/>
  <c r="D127" i="2"/>
  <c r="G126" i="2"/>
  <c r="G125" i="2"/>
  <c r="G124" i="2"/>
  <c r="G123" i="2"/>
  <c r="G122" i="2"/>
  <c r="G121" i="2"/>
  <c r="F120" i="2"/>
  <c r="E120" i="2"/>
  <c r="D120" i="2"/>
  <c r="G119" i="2"/>
  <c r="F118" i="2"/>
  <c r="E118" i="2"/>
  <c r="D118" i="2"/>
  <c r="G117" i="2"/>
  <c r="G116" i="2"/>
  <c r="G115" i="2"/>
  <c r="G114" i="2"/>
  <c r="G113" i="2"/>
  <c r="G112" i="2"/>
  <c r="G111" i="2"/>
  <c r="G110" i="2"/>
  <c r="G109" i="2"/>
  <c r="F108" i="2"/>
  <c r="E108" i="2"/>
  <c r="D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F94" i="2"/>
  <c r="E94" i="2"/>
  <c r="D94" i="2"/>
  <c r="G93" i="2"/>
  <c r="G92" i="2"/>
  <c r="G91" i="2"/>
  <c r="G90" i="2"/>
  <c r="G89" i="2"/>
  <c r="F88" i="2"/>
  <c r="E88" i="2"/>
  <c r="D88" i="2"/>
  <c r="G87" i="2"/>
  <c r="G86" i="2"/>
  <c r="G85" i="2"/>
  <c r="G84" i="2"/>
  <c r="G83" i="2"/>
  <c r="G82" i="2"/>
  <c r="G81" i="2"/>
  <c r="G80" i="2"/>
  <c r="F79" i="2"/>
  <c r="E79" i="2"/>
  <c r="D79" i="2"/>
  <c r="G78" i="2"/>
  <c r="G76" i="2"/>
  <c r="G75" i="2"/>
  <c r="G74" i="2"/>
  <c r="G73" i="2"/>
  <c r="G72" i="2"/>
  <c r="F71" i="2"/>
  <c r="E71" i="2"/>
  <c r="D71" i="2"/>
  <c r="G70" i="2"/>
  <c r="F69" i="2"/>
  <c r="E69" i="2"/>
  <c r="D69" i="2"/>
  <c r="G68" i="2"/>
  <c r="G67" i="2"/>
  <c r="F66" i="2"/>
  <c r="E66" i="2"/>
  <c r="D66" i="2"/>
  <c r="G65" i="2"/>
  <c r="G64" i="2"/>
  <c r="G63" i="2"/>
  <c r="F62" i="2"/>
  <c r="D62" i="2"/>
  <c r="G61" i="2"/>
  <c r="G60" i="2"/>
  <c r="G59" i="2"/>
  <c r="F58" i="2"/>
  <c r="D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F39" i="2"/>
  <c r="E39" i="2"/>
  <c r="D39" i="2"/>
  <c r="G38" i="2"/>
  <c r="F37" i="2"/>
  <c r="E37" i="2"/>
  <c r="D37" i="2"/>
  <c r="G36" i="2"/>
  <c r="F35" i="2"/>
  <c r="E35" i="2"/>
  <c r="D35" i="2"/>
  <c r="G34" i="2"/>
  <c r="G33" i="2"/>
  <c r="G32" i="2"/>
  <c r="G31" i="2"/>
  <c r="G30" i="2"/>
  <c r="F29" i="2"/>
  <c r="E29" i="2"/>
  <c r="D29" i="2"/>
  <c r="G28" i="2"/>
  <c r="G27" i="2"/>
  <c r="G26" i="2"/>
  <c r="G25" i="2"/>
  <c r="G24" i="2"/>
  <c r="G22" i="2"/>
  <c r="F21" i="2"/>
  <c r="D21" i="2"/>
  <c r="G20" i="2"/>
  <c r="G19" i="2"/>
  <c r="F18" i="2"/>
  <c r="E18" i="2"/>
  <c r="D18" i="2"/>
  <c r="G17" i="2"/>
  <c r="G16" i="2"/>
  <c r="G15" i="2"/>
  <c r="F14" i="2"/>
  <c r="E14" i="2"/>
  <c r="D14" i="2"/>
  <c r="G13" i="2"/>
  <c r="G12" i="2"/>
  <c r="G11" i="2"/>
  <c r="F10" i="2"/>
  <c r="E10" i="2"/>
  <c r="D10" i="2"/>
  <c r="G9" i="2"/>
  <c r="F8" i="2"/>
  <c r="E8" i="2"/>
  <c r="D8" i="2"/>
  <c r="G7" i="2"/>
  <c r="G6" i="2"/>
  <c r="F4" i="2"/>
  <c r="E4" i="2"/>
  <c r="D4" i="2"/>
  <c r="E80" i="1"/>
  <c r="E3" i="1" s="1"/>
  <c r="D80" i="1"/>
  <c r="D3" i="1" s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1" i="2" l="1"/>
  <c r="G260" i="2"/>
  <c r="G264" i="2"/>
  <c r="G270" i="2"/>
  <c r="G37" i="2"/>
  <c r="G118" i="2"/>
  <c r="G23" i="2"/>
  <c r="G258" i="2"/>
  <c r="G203" i="2"/>
  <c r="G8" i="2"/>
  <c r="G14" i="2"/>
  <c r="G18" i="2"/>
  <c r="E21" i="2"/>
  <c r="G21" i="2" s="1"/>
  <c r="G69" i="2"/>
  <c r="G127" i="2"/>
  <c r="G158" i="2"/>
  <c r="G192" i="2"/>
  <c r="G265" i="2"/>
  <c r="G156" i="2"/>
  <c r="G147" i="2"/>
  <c r="G143" i="2"/>
  <c r="G139" i="2"/>
  <c r="G137" i="2"/>
  <c r="G129" i="2"/>
  <c r="G108" i="2"/>
  <c r="G79" i="2"/>
  <c r="G71" i="2"/>
  <c r="G66" i="2"/>
  <c r="G62" i="2"/>
  <c r="D3" i="2"/>
  <c r="G267" i="2"/>
  <c r="G58" i="2"/>
  <c r="G88" i="2"/>
  <c r="G94" i="2"/>
  <c r="G120" i="2"/>
  <c r="G154" i="2"/>
  <c r="G212" i="2"/>
  <c r="G39" i="2"/>
  <c r="G29" i="2"/>
  <c r="G10" i="2"/>
  <c r="G79" i="1"/>
  <c r="D272" i="2"/>
  <c r="G35" i="2"/>
  <c r="E272" i="2" l="1"/>
  <c r="F80" i="1"/>
  <c r="F3" i="1" s="1"/>
  <c r="G3" i="1" s="1"/>
  <c r="G272" i="2" l="1"/>
  <c r="E3" i="2"/>
  <c r="G219" i="2"/>
  <c r="G80" i="1"/>
</calcChain>
</file>

<file path=xl/sharedStrings.xml><?xml version="1.0" encoding="utf-8"?>
<sst xmlns="http://schemas.openxmlformats.org/spreadsheetml/2006/main" count="371" uniqueCount="215">
  <si>
    <t>Čerpání rozpočtu 2019</t>
  </si>
  <si>
    <t>§</t>
  </si>
  <si>
    <t>položka</t>
  </si>
  <si>
    <t>účel</t>
  </si>
  <si>
    <t>Schválený 2019</t>
  </si>
  <si>
    <t>Upravený 2019</t>
  </si>
  <si>
    <t>čerpání 2019</t>
  </si>
  <si>
    <t>%</t>
  </si>
  <si>
    <t>Příjmy  v  Kč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</si>
  <si>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</si>
  <si>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</si>
  <si>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</si>
  <si>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</si>
  <si>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</si>
  <si>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</si>
  <si>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</si>
  <si>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</si>
  <si>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</si>
  <si>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</si>
  <si>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</si>
  <si>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</si>
  <si>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</si>
  <si>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 xml:space="preserve">Správní poplatky </t>
  </si>
  <si>
    <t>Daň z hazardních her</t>
  </si>
  <si>
    <t>Daň z nemovitostí</t>
  </si>
  <si>
    <t>Ostatní příjmy celkem z toho</t>
  </si>
  <si>
    <t>neinvestiční přijaté dotace z všeobecné pokladny</t>
  </si>
  <si>
    <t>Neinvestiční přijaté dotace ze SR obcím</t>
  </si>
  <si>
    <t>Ostatní neinvestiční transfery ze stát. rozpočtu</t>
  </si>
  <si>
    <t xml:space="preserve">Neinvestiční přijaté dotace od obcí </t>
  </si>
  <si>
    <t>Neinvestiční dotace od kraje</t>
  </si>
  <si>
    <t>Ostatní investiční transfery</t>
  </si>
  <si>
    <t>Investiční transfery od kraje</t>
  </si>
  <si>
    <t>Podpora ostatních produkčních činnosti - příjmy ze služeb</t>
  </si>
  <si>
    <t xml:space="preserve">Silnice - přijaté neinvestiční dary </t>
  </si>
  <si>
    <t>provoz veřejné silniční dopravy - přijaté nekap. Příspěvky</t>
  </si>
  <si>
    <t>Pitná voda</t>
  </si>
  <si>
    <t>Odvádění a čištění odpadních vod a nakládání s kaly</t>
  </si>
  <si>
    <t>přijaté nekapitálové příspěvky</t>
  </si>
  <si>
    <t>Odvádění a čištění odpadních vod a nakl. s kaly MČOV</t>
  </si>
  <si>
    <t>Základní školy - odvody příspěvkových organizací</t>
  </si>
  <si>
    <t>Knihovna - příjem z poskytovaných. služeb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</si>
  <si>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</si>
  <si>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</si>
  <si>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</si>
  <si>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</si>
  <si>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Přijaté  dary - investiční</t>
  </si>
  <si>
    <t>Příjmy z poskytovaných služeb</t>
  </si>
  <si>
    <t>přijaté neinvestiční dary</t>
  </si>
  <si>
    <t>Bytové hospodářství - příjmy z pronájmu</t>
  </si>
  <si>
    <t>Nebytové hospodaření</t>
  </si>
  <si>
    <t>Přijaté příspěvky a náhrady</t>
  </si>
  <si>
    <t>Veřejné osvětlení</t>
  </si>
  <si>
    <t>Pohřebnictví - příjmy ze služeb</t>
  </si>
  <si>
    <t>Příjmy z nájmů</t>
  </si>
  <si>
    <t>přijaté kapitálové příspěvky a náhrady</t>
  </si>
  <si>
    <t>Komunál a územní rozvoj celkem z toho</t>
  </si>
  <si>
    <t>Příjmy z pronájmu pozemků</t>
  </si>
  <si>
    <t>Pronájem ostatních nemovitostí a jejich částí</t>
  </si>
  <si>
    <t>Příjmy z prodeje pozemků</t>
  </si>
  <si>
    <t>Sběr a svoz komunál.odpadů  - příjmy ze služeb</t>
  </si>
  <si>
    <t>pečovatelská služba</t>
  </si>
  <si>
    <t>ostatní příjmy z vlastní činnosti</t>
  </si>
  <si>
    <t>Bezpečnost  a veřejný pořádek - pokuty</t>
  </si>
  <si>
    <t>Požární ochrana - příspěvky a náhrady</t>
  </si>
  <si>
    <t>Činnost místní správy</t>
  </si>
  <si>
    <t>příjmy z poskytování služeb</t>
  </si>
  <si>
    <t>Příjmy z prodeje zboží nakoupeného za účelem prodeje</t>
  </si>
  <si>
    <t>Příjmy z pronájmu movitých věcí</t>
  </si>
  <si>
    <t>příjmy z pokut</t>
  </si>
  <si>
    <t>přijaté investiční dary</t>
  </si>
  <si>
    <t>Služby peněžních ústavů - kladné úroky</t>
  </si>
  <si>
    <t>Finanční vypořádání minulých let</t>
  </si>
  <si>
    <t>Příjmy z fin. Vypořádní mezi krajem a obcemi</t>
  </si>
  <si>
    <t>součet bez financující položky</t>
  </si>
  <si>
    <t>Financování</t>
  </si>
  <si>
    <t xml:space="preserve">Disponibilní zůstatek na účtech </t>
  </si>
  <si>
    <t xml:space="preserve">Celkem příjmy obce </t>
  </si>
  <si>
    <t>Výdaje v Kč</t>
  </si>
  <si>
    <t xml:space="preserve">kapitola 2212 silnice </t>
  </si>
  <si>
    <t>elektřina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</si>
  <si>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</si>
  <si>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</si>
  <si>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</si>
  <si>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</si>
  <si>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</si>
  <si>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nákup DHDM</t>
  </si>
  <si>
    <t>nákup všeobecného materiálu</t>
  </si>
  <si>
    <t xml:space="preserve">kapitola odvádění a čištění odpadních vod </t>
  </si>
  <si>
    <t>nákup ostatních služeb</t>
  </si>
  <si>
    <t>Poskytnuté náhrady</t>
  </si>
  <si>
    <t>investice, PD</t>
  </si>
  <si>
    <t>kapitola čistírna odpadních vod</t>
  </si>
  <si>
    <t>kapitola 3111 předškolní zařízení</t>
  </si>
  <si>
    <t>neinvestiční příspěvky MŠ Spěšného</t>
  </si>
  <si>
    <t>neinvestiční příspěvky MŠ Přemyslovská</t>
  </si>
  <si>
    <t>neinvestiční příspěvky MŠ Havlíčkova</t>
  </si>
  <si>
    <t>neinvestiční transfery zřízeným příspěvkovým org.</t>
  </si>
  <si>
    <t>elektrická energie</t>
  </si>
  <si>
    <t xml:space="preserve">nájemné </t>
  </si>
  <si>
    <t>kapitola 3113 základní školy</t>
  </si>
  <si>
    <t>knihy,učební pomůcky</t>
  </si>
  <si>
    <t>nákup materiálu jinde nezařazený</t>
  </si>
  <si>
    <t>neinvestiční příspěvky zřízeným příspěvkovým org.</t>
  </si>
  <si>
    <t>ostatní záležitosti základního vzdělávání</t>
  </si>
  <si>
    <t>dary obyvatelstvu</t>
  </si>
  <si>
    <t>kapitola  základní umělecké školy</t>
  </si>
  <si>
    <t xml:space="preserve">kapitola  knihovna </t>
  </si>
  <si>
    <t>platy zaměstnanců</t>
  </si>
  <si>
    <t>ostatní osobní náklady</t>
  </si>
  <si>
    <t>povinné pojistné sociální</t>
  </si>
  <si>
    <t>povinné pojistné zdravotní</t>
  </si>
  <si>
    <t>léky a zdravotnický materiál</t>
  </si>
  <si>
    <t>knihy, učební pomůcky, tisk</t>
  </si>
  <si>
    <t>voda</t>
  </si>
  <si>
    <t>plyn</t>
  </si>
  <si>
    <t>poštovní služby</t>
  </si>
  <si>
    <t>školení</t>
  </si>
  <si>
    <t>cestovné</t>
  </si>
  <si>
    <t>pohoštění a dary</t>
  </si>
  <si>
    <t>činnosti kulturní - kronika města</t>
  </si>
  <si>
    <t>ostatní osobní výdaje</t>
  </si>
  <si>
    <t>kapitola  zachování a obnova kult. památek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</si>
  <si>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</si>
  <si>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</si>
  <si>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</si>
  <si>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</si>
  <si>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</si>
  <si>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občerstvení</t>
  </si>
  <si>
    <t>věcné dary</t>
  </si>
  <si>
    <t>církev - neinv.transfery</t>
  </si>
  <si>
    <t>ostatní neinv. Dary neziskovým org.</t>
  </si>
  <si>
    <t xml:space="preserve">kapitola dětská hřiště                            </t>
  </si>
  <si>
    <t>kapitola ostatní zájmová činnost jiná (klub důchodců)</t>
  </si>
  <si>
    <t xml:space="preserve">kapitola bytové hospodářství  </t>
  </si>
  <si>
    <t>ostatní neinvestiční výdaje</t>
  </si>
  <si>
    <t xml:space="preserve">kapitola nebytové hospodaření  </t>
  </si>
  <si>
    <t>teplo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</si>
  <si>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</si>
  <si>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</si>
  <si>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</si>
  <si>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</si>
  <si>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</si>
  <si>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</si>
  <si>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</si>
  <si>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</si>
  <si>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ostatní nákupy jinde nezařazené</t>
  </si>
  <si>
    <t>příspěvek od Města  na provoz TS celkem</t>
  </si>
  <si>
    <t>investice + PD</t>
  </si>
  <si>
    <t>pozemky</t>
  </si>
  <si>
    <t>ostatní neivestiční transfery podn. Subjektům</t>
  </si>
  <si>
    <t>kapitola svoz nebezpeč.odpadů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</si>
  <si>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</si>
  <si>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</si>
  <si>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</si>
  <si>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pořízení DHDM</t>
  </si>
  <si>
    <t>Ostatní ekologické záležitosti</t>
  </si>
  <si>
    <t>sociální pomoc osobám v hmotné nouzi</t>
  </si>
  <si>
    <t>poskytnuté příspěvky a náhrady</t>
  </si>
  <si>
    <t>ochranné pomůcky</t>
  </si>
  <si>
    <t>pohonné látky a maziva</t>
  </si>
  <si>
    <t>školení a vzdělávání</t>
  </si>
  <si>
    <t>kapitola bezpečnost</t>
  </si>
  <si>
    <t>léky</t>
  </si>
  <si>
    <t>knihy, učební pomůcky,tisk</t>
  </si>
  <si>
    <t>radiotelekomunikace</t>
  </si>
  <si>
    <t xml:space="preserve">školení a vzdělávání            </t>
  </si>
  <si>
    <t>leasing vozidla</t>
  </si>
  <si>
    <t>kolky</t>
  </si>
  <si>
    <t>kapitola požární ochrana-dobrovolníci</t>
  </si>
  <si>
    <t>prádlo, oděv, obuv</t>
  </si>
  <si>
    <t>služby školení a vzdělávání</t>
  </si>
  <si>
    <t xml:space="preserve">Zastupitelstva obcí   </t>
  </si>
  <si>
    <t xml:space="preserve">platy a odměny zastupitelů </t>
  </si>
  <si>
    <t>Volby do Evropského parlamentu</t>
  </si>
  <si>
    <t>nájemné</t>
  </si>
  <si>
    <t>kapitola samospráva vč. rezervy rozpočtu</t>
  </si>
  <si>
    <t>ostatní povinné pojistné hrazené zaměstnavatelem</t>
  </si>
  <si>
    <t>knihy,uč.pomůcky, tisk</t>
  </si>
  <si>
    <t>nákup zboží za účelem prodeje</t>
  </si>
  <si>
    <t>el.energie</t>
  </si>
  <si>
    <t>radiotelekomunikace vč. DPS a knihovny</t>
  </si>
  <si>
    <t>služby peněžních ústavů</t>
  </si>
  <si>
    <t>konzultační poradenské a právní služby</t>
  </si>
  <si>
    <t>nákup ostatních služeb vč, SF(400 000)</t>
  </si>
  <si>
    <t>programové vybavení</t>
  </si>
  <si>
    <t>nájem za nájem s právem koupě</t>
  </si>
  <si>
    <t>poskytnuté zálohy vl.pokl.(stav pokladny na konci měsíce)</t>
  </si>
  <si>
    <t>poskytnuté náhrady</t>
  </si>
  <si>
    <t>ostatní výdaje nesouv.s inv.nákupy</t>
  </si>
  <si>
    <t>ostatní neinvestiční dotace SO</t>
  </si>
  <si>
    <t>ostatní neinvestiční dotace DSO</t>
  </si>
  <si>
    <t>platby daní a poplatků</t>
  </si>
  <si>
    <t>úhrady sankcí jiným rozpočtům</t>
  </si>
  <si>
    <t>SF - jubilea</t>
  </si>
  <si>
    <t>dopravní prostředky</t>
  </si>
  <si>
    <t>Rezerva rozpočtu celkem</t>
  </si>
  <si>
    <t>nespecifikované rezervy</t>
  </si>
  <si>
    <t>adresná rezerva - spoluúčast dotace JSDH</t>
  </si>
  <si>
    <t>adresná rezerva - nízkoprahové centrum</t>
  </si>
  <si>
    <t>adresná rezerva - ČOV</t>
  </si>
  <si>
    <t>adresná rezerva - tréninkový prostor fotbal</t>
  </si>
  <si>
    <t>adresná rezerva - "Dobrý nápad" participace</t>
  </si>
  <si>
    <t>rezerva na krizová opatření</t>
  </si>
  <si>
    <t>Kapitola služby peněžních ústavů</t>
  </si>
  <si>
    <t>ostatní finanční operace</t>
  </si>
  <si>
    <t xml:space="preserve">Platby daní a poplatků SR </t>
  </si>
  <si>
    <t>Platby daní a poplatků - daň z příjmu obce</t>
  </si>
  <si>
    <t>finanční vypořádání z let minulých</t>
  </si>
  <si>
    <t>výdaje z fin. Vypořádání mezi krajem a obcemi</t>
  </si>
  <si>
    <t>Rozpočtové výdaje celkem</t>
  </si>
  <si>
    <t>prosinec 2019</t>
  </si>
  <si>
    <t>Zrušený odvod z loterií a podobných her kromě VH</t>
  </si>
  <si>
    <t>Krizová opatření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</si>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</sst>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/>
    </xf>
    <xf numFmtId="43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9" fontId="0" fillId="2" borderId="0" xfId="2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3" fontId="2" fillId="3" borderId="3" xfId="1" applyFont="1" applyFill="1" applyBorder="1" applyAlignment="1">
      <alignment horizontal="center" vertical="center" wrapText="1"/>
    </xf>
    <xf numFmtId="9" fontId="2" fillId="3" borderId="6" xfId="2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43" fontId="5" fillId="4" borderId="7" xfId="1" applyFont="1" applyFill="1" applyBorder="1" applyAlignment="1">
      <alignment vertical="center"/>
    </xf>
    <xf numFmtId="9" fontId="5" fillId="4" borderId="7" xfId="2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9" fontId="0" fillId="2" borderId="8" xfId="2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3" fontId="1" fillId="0" borderId="8" xfId="1" applyBorder="1" applyAlignment="1">
      <alignment vertical="center"/>
    </xf>
    <xf numFmtId="0" fontId="8" fillId="0" borderId="8" xfId="0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9" fontId="2" fillId="2" borderId="8" xfId="2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10" fillId="3" borderId="8" xfId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3" fontId="2" fillId="5" borderId="3" xfId="1" applyFont="1" applyFill="1" applyBorder="1" applyAlignment="1">
      <alignment vertical="center"/>
    </xf>
    <xf numFmtId="9" fontId="2" fillId="5" borderId="6" xfId="2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165" fontId="5" fillId="6" borderId="8" xfId="1" applyNumberFormat="1" applyFont="1" applyFill="1" applyBorder="1" applyAlignment="1">
      <alignment vertical="center"/>
    </xf>
    <xf numFmtId="9" fontId="5" fillId="6" borderId="8" xfId="2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43" fontId="2" fillId="8" borderId="8" xfId="1" applyFont="1" applyFill="1" applyBorder="1" applyAlignment="1">
      <alignment vertical="center"/>
    </xf>
    <xf numFmtId="9" fontId="2" fillId="8" borderId="8" xfId="2" applyFont="1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/>
    </xf>
    <xf numFmtId="43" fontId="1" fillId="0" borderId="8" xfId="1" applyFont="1" applyBorder="1" applyAlignment="1">
      <alignment vertical="center"/>
    </xf>
    <xf numFmtId="9" fontId="0" fillId="8" borderId="8" xfId="2" applyFont="1" applyFill="1" applyBorder="1" applyAlignment="1">
      <alignment horizontal="center" vertical="center"/>
    </xf>
    <xf numFmtId="43" fontId="11" fillId="8" borderId="8" xfId="1" applyFont="1" applyFill="1" applyBorder="1" applyAlignment="1">
      <alignment vertical="center"/>
    </xf>
    <xf numFmtId="9" fontId="6" fillId="2" borderId="8" xfId="2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43" fontId="1" fillId="0" borderId="8" xfId="1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3" fontId="1" fillId="2" borderId="8" xfId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0" fillId="2" borderId="8" xfId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3" fontId="3" fillId="8" borderId="8" xfId="1" applyFont="1" applyFill="1" applyBorder="1" applyAlignment="1">
      <alignment vertical="center"/>
    </xf>
    <xf numFmtId="43" fontId="7" fillId="0" borderId="8" xfId="1" applyFont="1" applyBorder="1" applyAlignment="1">
      <alignment vertical="center"/>
    </xf>
    <xf numFmtId="43" fontId="1" fillId="0" borderId="8" xfId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43" fontId="2" fillId="10" borderId="8" xfId="1" applyFont="1" applyFill="1" applyBorder="1" applyAlignment="1">
      <alignment vertical="center"/>
    </xf>
    <xf numFmtId="9" fontId="0" fillId="10" borderId="8" xfId="2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/>
    </xf>
    <xf numFmtId="0" fontId="7" fillId="11" borderId="8" xfId="0" applyFont="1" applyFill="1" applyBorder="1" applyAlignment="1">
      <alignment vertical="center"/>
    </xf>
    <xf numFmtId="0" fontId="1" fillId="11" borderId="8" xfId="0" applyFont="1" applyFill="1" applyBorder="1" applyAlignment="1">
      <alignment vertical="center"/>
    </xf>
    <xf numFmtId="43" fontId="1" fillId="11" borderId="8" xfId="1" applyFont="1" applyFill="1" applyBorder="1" applyAlignment="1">
      <alignment vertical="center"/>
    </xf>
    <xf numFmtId="43" fontId="13" fillId="11" borderId="8" xfId="1" applyFont="1" applyFill="1" applyBorder="1" applyAlignment="1">
      <alignment vertical="center"/>
    </xf>
    <xf numFmtId="9" fontId="0" fillId="11" borderId="8" xfId="2" applyFont="1" applyFill="1" applyBorder="1" applyAlignment="1">
      <alignment horizontal="center" vertical="center"/>
    </xf>
    <xf numFmtId="43" fontId="13" fillId="0" borderId="8" xfId="1" applyFont="1" applyBorder="1" applyAlignment="1">
      <alignment vertical="center"/>
    </xf>
    <xf numFmtId="9" fontId="1" fillId="2" borderId="8" xfId="2" applyFont="1" applyFill="1" applyBorder="1" applyAlignment="1">
      <alignment horizontal="center" vertical="center" wrapText="1"/>
    </xf>
    <xf numFmtId="9" fontId="13" fillId="0" borderId="8" xfId="2" applyFont="1" applyBorder="1" applyAlignment="1">
      <alignment horizontal="center" vertical="center"/>
    </xf>
    <xf numFmtId="0" fontId="7" fillId="8" borderId="8" xfId="0" applyFont="1" applyFill="1" applyBorder="1" applyAlignment="1">
      <alignment vertical="center"/>
    </xf>
    <xf numFmtId="43" fontId="11" fillId="0" borderId="8" xfId="1" applyFont="1" applyBorder="1" applyAlignment="1">
      <alignment vertical="center"/>
    </xf>
    <xf numFmtId="9" fontId="2" fillId="0" borderId="8" xfId="2" applyFont="1" applyBorder="1" applyAlignment="1">
      <alignment horizontal="center" vertical="center"/>
    </xf>
    <xf numFmtId="164" fontId="0" fillId="0" borderId="0" xfId="0" applyNumberFormat="1"/>
    <xf numFmtId="0" fontId="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9" fontId="0" fillId="0" borderId="8" xfId="2" applyFont="1" applyFill="1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 applyAlignment="1">
      <alignment vertical="center"/>
    </xf>
    <xf numFmtId="9" fontId="1" fillId="0" borderId="8" xfId="2" applyFont="1" applyFill="1" applyBorder="1" applyAlignment="1">
      <alignment horizontal="center" vertical="center"/>
    </xf>
    <xf numFmtId="164" fontId="0" fillId="0" borderId="0" xfId="0" applyNumberFormat="1" applyFill="1"/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alova\Desktop\&#269;erp&#225;n&#237;%202020\leden%20+%20&#250;nor\ProbeSs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eSsR"/>
    </sheetNames>
    <sheetDataSet>
      <sheetData sheetId="0">
        <row r="8">
          <cell r="Y8">
            <v>0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6.5505154639175265</v>
          </cell>
        </row>
        <row r="16">
          <cell r="Y16">
            <v>8.6479545454545441</v>
          </cell>
        </row>
        <row r="17">
          <cell r="Y17">
            <v>2.0428571428571427</v>
          </cell>
        </row>
        <row r="18">
          <cell r="Y18">
            <v>0</v>
          </cell>
        </row>
        <row r="19">
          <cell r="Y19">
            <v>10.42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zoomScaleNormal="100" workbookViewId="0">
      <selection activeCell="A2" activeCellId="3" sqref="A5:G8 A14:G14 A19:G19 A2:G2"/>
    </sheetView>
  </sheetViews>
  <sheetFormatPr defaultRowHeight="15" x14ac:dyDescent="0.25"/>
  <cols>
    <col min="1" max="1" width="7.42578125" customWidth="1"/>
    <col min="2" max="2" width="8.28515625" customWidth="1"/>
    <col min="3" max="3" width="51.5703125" customWidth="1"/>
    <col min="4" max="6" width="21.85546875" bestFit="1" customWidth="1"/>
    <col min="7" max="7" width="11.5703125" customWidth="1"/>
  </cols>
  <sheetData>
    <row r="1" spans="1:14" ht="15.75" thickBot="1" x14ac:dyDescent="0.3">
      <c r="A1" s="1"/>
      <c r="B1" s="1"/>
      <c r="C1" s="1" t="s">
        <v>0</v>
      </c>
      <c r="D1" s="2"/>
      <c r="E1" s="2"/>
      <c r="F1" s="3" t="s">
        <v>211</v>
      </c>
      <c r="G1" s="4"/>
    </row>
    <row r="2" spans="1:14" ht="15.75" thickBot="1" x14ac:dyDescent="0.3">
      <c r="A2" s="5" t="s">
        <v>1</v>
      </c>
      <c r="B2" s="6" t="s">
        <v>2</v>
      </c>
      <c r="C2" s="7" t="s">
        <v>3</v>
      </c>
      <c r="D2" s="87" t="s">
        <v>4</v>
      </c>
      <c r="E2" s="88" t="s">
        <v>5</v>
      </c>
      <c r="F2" s="8" t="s">
        <v>6</v>
      </c>
      <c r="G2" s="9" t="s">
        <v>7</v>
      </c>
    </row>
    <row r="3" spans="1:14" ht="21" x14ac:dyDescent="0.25">
      <c r="A3" s="10"/>
      <c r="B3" s="10"/>
      <c r="C3" s="10" t="s">
        <v>8</v>
      </c>
      <c r="D3" s="11">
        <f>+D80</f>
        <v>208829325</v>
      </c>
      <c r="E3" s="11">
        <f>+E80</f>
        <v>219242238.37000003</v>
      </c>
      <c r="F3" s="11">
        <f>+F80</f>
        <v>194311285.06999996</v>
      </c>
      <c r="G3" s="12">
        <f>IF(E3=0,"--",F3/E3)</f>
        <v>0.88628581114043448</v>
      </c>
    </row>
    <row r="4" spans="1:14" x14ac:dyDescent="0.25">
      <c r="A4" s="13">
        <v>0</v>
      </c>
      <c r="B4" s="13" t="s">
        <v>9</v>
      </c>
      <c r="C4" s="13" t="s">
        <v>10</v>
      </c>
      <c r="D4" s="14"/>
      <c r="E4" s="14"/>
      <c r="F4" s="14"/>
      <c r="G4" s="15" t="str">
        <f t="shared" ref="G4:G71" si="0">IF(E4=0,"--",F4/E4)</f>
        <v>--</v>
      </c>
    </row>
    <row r="5" spans="1:14" x14ac:dyDescent="0.25">
      <c r="A5" s="13"/>
      <c r="B5" s="13">
        <v>1111</v>
      </c>
      <c r="C5" s="16" t="s">
        <v>11</v>
      </c>
      <c r="D5" s="14">
        <v>31624455</v>
      </c>
      <c r="E5" s="14">
        <v>31624455</v>
      </c>
      <c r="F5" s="14">
        <v>31388213.879999999</v>
      </c>
      <c r="G5" s="15">
        <f t="shared" si="0"/>
        <v>0.9925297963237627</v>
      </c>
    </row>
    <row r="6" spans="1:14" x14ac:dyDescent="0.25">
      <c r="A6" s="13"/>
      <c r="B6" s="13">
        <v>1112</v>
      </c>
      <c r="C6" s="16" t="s">
        <v>12</v>
      </c>
      <c r="D6" s="14">
        <v>760344</v>
      </c>
      <c r="E6" s="14">
        <v>760344</v>
      </c>
      <c r="F6" s="14">
        <v>850977.36</v>
      </c>
      <c r="G6" s="15">
        <f t="shared" si="0"/>
        <v>1.1192004671569711</v>
      </c>
      <c r="H6" t="s">
        <v>214</v>
      </c>
    </row>
    <row r="7" spans="1:14" x14ac:dyDescent="0.25">
      <c r="A7" s="13"/>
      <c r="B7" s="13">
        <v>1113</v>
      </c>
      <c r="C7" s="16" t="s">
        <v>13</v>
      </c>
      <c r="D7" s="14">
        <v>2456496</v>
      </c>
      <c r="E7" s="14">
        <v>2656496</v>
      </c>
      <c r="F7" s="17">
        <v>2871754.57</v>
      </c>
      <c r="G7" s="15">
        <f t="shared" si="0"/>
        <v>1.0810310160451964</v>
      </c>
    </row>
    <row r="8" spans="1:14" x14ac:dyDescent="0.25">
      <c r="A8" s="13"/>
      <c r="B8" s="13">
        <v>1121</v>
      </c>
      <c r="C8" s="16" t="s">
        <v>14</v>
      </c>
      <c r="D8" s="14">
        <v>25383792</v>
      </c>
      <c r="E8" s="14">
        <v>25383792</v>
      </c>
      <c r="F8" s="17">
        <v>26740994.550000001</v>
      </c>
      <c r="G8" s="15">
        <f t="shared" si="0"/>
        <v>1.0534672892844379</v>
      </c>
    </row>
    <row r="9" spans="1:14" x14ac:dyDescent="0.25">
      <c r="A9" s="13"/>
      <c r="B9" s="13">
        <v>1122</v>
      </c>
      <c r="C9" s="16" t="s">
        <v>15</v>
      </c>
      <c r="D9" s="14">
        <v>4500000</v>
      </c>
      <c r="E9" s="14">
        <v>4261320</v>
      </c>
      <c r="F9" s="17">
        <v>4261320</v>
      </c>
      <c r="G9" s="15">
        <f t="shared" si="0"/>
        <v>1</v>
      </c>
      <c r="N9" t="s">
        <v>214</v>
      </c>
    </row>
    <row r="10" spans="1:14" x14ac:dyDescent="0.25">
      <c r="A10" s="13"/>
      <c r="B10" s="13">
        <v>1211</v>
      </c>
      <c r="C10" s="16" t="s">
        <v>16</v>
      </c>
      <c r="D10" s="14">
        <v>60886008</v>
      </c>
      <c r="E10" s="14">
        <v>60886008</v>
      </c>
      <c r="F10" s="17">
        <v>60175737.149999999</v>
      </c>
      <c r="G10" s="15">
        <f t="shared" si="0"/>
        <v>0.98833441584805493</v>
      </c>
    </row>
    <row r="11" spans="1:14" x14ac:dyDescent="0.25">
      <c r="A11" s="13"/>
      <c r="B11" s="13">
        <v>1334</v>
      </c>
      <c r="C11" s="16" t="s">
        <v>17</v>
      </c>
      <c r="D11" s="14">
        <v>10000</v>
      </c>
      <c r="E11" s="14">
        <v>17318.439999999999</v>
      </c>
      <c r="F11" s="17">
        <v>17319.240000000002</v>
      </c>
      <c r="G11" s="15">
        <f t="shared" si="0"/>
        <v>1.0000461935370624</v>
      </c>
    </row>
    <row r="12" spans="1:14" x14ac:dyDescent="0.25">
      <c r="A12" s="13"/>
      <c r="B12" s="13">
        <v>1340</v>
      </c>
      <c r="C12" s="16" t="s">
        <v>18</v>
      </c>
      <c r="D12" s="14">
        <v>4850000</v>
      </c>
      <c r="E12" s="14">
        <v>4850000</v>
      </c>
      <c r="F12" s="17">
        <v>4577730</v>
      </c>
      <c r="G12" s="15">
        <f t="shared" si="0"/>
        <v>0.94386185567010306</v>
      </c>
    </row>
    <row r="13" spans="1:14" x14ac:dyDescent="0.25">
      <c r="A13" s="13"/>
      <c r="B13" s="13">
        <v>1341</v>
      </c>
      <c r="C13" s="16" t="s">
        <v>19</v>
      </c>
      <c r="D13" s="14">
        <v>520000</v>
      </c>
      <c r="E13" s="14">
        <v>520000</v>
      </c>
      <c r="F13" s="17">
        <v>412881</v>
      </c>
      <c r="G13" s="15">
        <f t="shared" si="0"/>
        <v>0.79400192307692308</v>
      </c>
    </row>
    <row r="14" spans="1:14" x14ac:dyDescent="0.25">
      <c r="A14" s="13"/>
      <c r="B14" s="13">
        <v>1343</v>
      </c>
      <c r="C14" s="16" t="s">
        <v>20</v>
      </c>
      <c r="D14" s="14">
        <v>150000</v>
      </c>
      <c r="E14" s="14">
        <v>230000</v>
      </c>
      <c r="F14" s="17">
        <v>240797</v>
      </c>
      <c r="G14" s="15">
        <f t="shared" si="0"/>
        <v>1.0469434782608695</v>
      </c>
    </row>
    <row r="15" spans="1:14" x14ac:dyDescent="0.25">
      <c r="A15" s="13"/>
      <c r="B15" s="13">
        <v>1345</v>
      </c>
      <c r="C15" s="16" t="s">
        <v>21</v>
      </c>
      <c r="D15" s="14">
        <v>85000</v>
      </c>
      <c r="E15" s="14">
        <v>122000</v>
      </c>
      <c r="F15" s="17">
        <v>122024</v>
      </c>
      <c r="G15" s="15">
        <f t="shared" si="0"/>
        <v>1.0001967213114753</v>
      </c>
    </row>
    <row r="16" spans="1:14" x14ac:dyDescent="0.25">
      <c r="A16" s="13"/>
      <c r="B16" s="13">
        <v>1361</v>
      </c>
      <c r="C16" s="16" t="s">
        <v>22</v>
      </c>
      <c r="D16" s="14">
        <v>500000</v>
      </c>
      <c r="E16" s="14">
        <v>500000</v>
      </c>
      <c r="F16" s="17">
        <v>347330</v>
      </c>
      <c r="G16" s="15">
        <f t="shared" si="0"/>
        <v>0.69466000000000006</v>
      </c>
    </row>
    <row r="17" spans="1:7" x14ac:dyDescent="0.25">
      <c r="A17" s="13"/>
      <c r="B17" s="13">
        <v>1381</v>
      </c>
      <c r="C17" s="16" t="s">
        <v>23</v>
      </c>
      <c r="D17" s="18">
        <v>800000</v>
      </c>
      <c r="E17" s="14">
        <v>800000</v>
      </c>
      <c r="F17" s="17">
        <v>717908.63</v>
      </c>
      <c r="G17" s="15">
        <f t="shared" si="0"/>
        <v>0.89738578749999998</v>
      </c>
    </row>
    <row r="18" spans="1:7" s="83" customFormat="1" x14ac:dyDescent="0.25">
      <c r="A18" s="80"/>
      <c r="B18" s="80">
        <v>1382</v>
      </c>
      <c r="C18" s="84" t="s">
        <v>212</v>
      </c>
      <c r="D18" s="46"/>
      <c r="E18" s="17"/>
      <c r="F18" s="17">
        <v>3612.32</v>
      </c>
      <c r="G18" s="82"/>
    </row>
    <row r="19" spans="1:7" x14ac:dyDescent="0.25">
      <c r="A19" s="13"/>
      <c r="B19" s="13">
        <v>1511</v>
      </c>
      <c r="C19" s="16" t="s">
        <v>24</v>
      </c>
      <c r="D19" s="14">
        <v>3000000</v>
      </c>
      <c r="E19" s="14">
        <v>3000000</v>
      </c>
      <c r="F19" s="17">
        <v>3130780.26</v>
      </c>
      <c r="G19" s="15">
        <f t="shared" si="0"/>
        <v>1.0435934199999999</v>
      </c>
    </row>
    <row r="20" spans="1:7" x14ac:dyDescent="0.25">
      <c r="A20" s="13"/>
      <c r="B20" s="13"/>
      <c r="C20" s="13" t="s">
        <v>25</v>
      </c>
      <c r="D20" s="14"/>
      <c r="E20" s="14"/>
      <c r="F20" s="17"/>
      <c r="G20" s="15" t="str">
        <f t="shared" si="0"/>
        <v>--</v>
      </c>
    </row>
    <row r="21" spans="1:7" x14ac:dyDescent="0.25">
      <c r="A21" s="13"/>
      <c r="B21" s="13">
        <v>4111</v>
      </c>
      <c r="C21" s="19" t="s">
        <v>26</v>
      </c>
      <c r="D21" s="14">
        <v>0</v>
      </c>
      <c r="E21" s="14">
        <v>237934.84</v>
      </c>
      <c r="F21" s="17">
        <v>237934.84</v>
      </c>
      <c r="G21" s="15">
        <f t="shared" si="0"/>
        <v>1</v>
      </c>
    </row>
    <row r="22" spans="1:7" x14ac:dyDescent="0.25">
      <c r="A22" s="13"/>
      <c r="B22" s="13">
        <v>4112</v>
      </c>
      <c r="C22" s="16" t="s">
        <v>27</v>
      </c>
      <c r="D22" s="14">
        <v>6850000</v>
      </c>
      <c r="E22" s="14">
        <v>7150800</v>
      </c>
      <c r="F22" s="17">
        <v>7150800</v>
      </c>
      <c r="G22" s="15">
        <f t="shared" si="0"/>
        <v>1</v>
      </c>
    </row>
    <row r="23" spans="1:7" x14ac:dyDescent="0.25">
      <c r="A23" s="13"/>
      <c r="B23" s="13">
        <v>4116</v>
      </c>
      <c r="C23" s="16" t="s">
        <v>28</v>
      </c>
      <c r="D23" s="14"/>
      <c r="E23" s="14">
        <v>2494411</v>
      </c>
      <c r="F23" s="17">
        <v>2494411</v>
      </c>
      <c r="G23" s="15">
        <f t="shared" si="0"/>
        <v>1</v>
      </c>
    </row>
    <row r="24" spans="1:7" x14ac:dyDescent="0.25">
      <c r="A24" s="13"/>
      <c r="B24" s="13">
        <v>4121</v>
      </c>
      <c r="C24" s="16" t="s">
        <v>29</v>
      </c>
      <c r="D24" s="14">
        <v>665000</v>
      </c>
      <c r="E24" s="14">
        <v>1117454.83</v>
      </c>
      <c r="F24" s="17">
        <v>1117454.83</v>
      </c>
      <c r="G24" s="15">
        <f t="shared" si="0"/>
        <v>1</v>
      </c>
    </row>
    <row r="25" spans="1:7" x14ac:dyDescent="0.25">
      <c r="A25" s="13"/>
      <c r="B25" s="13">
        <v>4122</v>
      </c>
      <c r="C25" s="16" t="s">
        <v>30</v>
      </c>
      <c r="D25" s="14">
        <v>750000</v>
      </c>
      <c r="E25" s="14">
        <v>890801.8</v>
      </c>
      <c r="F25" s="17">
        <v>890801.8</v>
      </c>
      <c r="G25" s="15">
        <f t="shared" si="0"/>
        <v>1</v>
      </c>
    </row>
    <row r="26" spans="1:7" x14ac:dyDescent="0.25">
      <c r="A26" s="13"/>
      <c r="B26" s="13">
        <v>4216</v>
      </c>
      <c r="C26" s="16" t="s">
        <v>31</v>
      </c>
      <c r="D26" s="14">
        <v>5565000</v>
      </c>
      <c r="E26" s="14">
        <v>5466990</v>
      </c>
      <c r="F26" s="17">
        <v>4489677.76</v>
      </c>
      <c r="G26" s="15">
        <f t="shared" si="0"/>
        <v>0.82123394408989225</v>
      </c>
    </row>
    <row r="27" spans="1:7" x14ac:dyDescent="0.25">
      <c r="A27" s="13"/>
      <c r="B27" s="13">
        <v>4222</v>
      </c>
      <c r="C27" s="16" t="s">
        <v>32</v>
      </c>
      <c r="D27" s="14">
        <v>0</v>
      </c>
      <c r="E27" s="14">
        <v>0</v>
      </c>
      <c r="F27" s="17"/>
      <c r="G27" s="15" t="str">
        <f t="shared" si="0"/>
        <v>--</v>
      </c>
    </row>
    <row r="28" spans="1:7" x14ac:dyDescent="0.25">
      <c r="A28" s="13">
        <v>1032</v>
      </c>
      <c r="B28" s="13">
        <v>2111</v>
      </c>
      <c r="C28" s="16" t="s">
        <v>33</v>
      </c>
      <c r="D28" s="14"/>
      <c r="E28" s="14">
        <v>2475</v>
      </c>
      <c r="F28" s="17">
        <v>2475</v>
      </c>
      <c r="G28" s="15">
        <f t="shared" si="0"/>
        <v>1</v>
      </c>
    </row>
    <row r="29" spans="1:7" x14ac:dyDescent="0.25">
      <c r="A29" s="13">
        <v>2212</v>
      </c>
      <c r="B29" s="13">
        <v>2321</v>
      </c>
      <c r="C29" s="16" t="s">
        <v>34</v>
      </c>
      <c r="D29" s="14"/>
      <c r="E29" s="14">
        <v>100000</v>
      </c>
      <c r="F29" s="17">
        <v>100000</v>
      </c>
      <c r="G29" s="15">
        <f t="shared" si="0"/>
        <v>1</v>
      </c>
    </row>
    <row r="30" spans="1:7" x14ac:dyDescent="0.25">
      <c r="A30" s="13">
        <v>2221</v>
      </c>
      <c r="B30" s="13">
        <v>2324</v>
      </c>
      <c r="C30" s="16" t="s">
        <v>35</v>
      </c>
      <c r="D30" s="14"/>
      <c r="E30" s="14">
        <v>481371.2</v>
      </c>
      <c r="F30" s="14">
        <v>481371.2</v>
      </c>
      <c r="G30" s="15">
        <f t="shared" si="0"/>
        <v>1</v>
      </c>
    </row>
    <row r="31" spans="1:7" x14ac:dyDescent="0.25">
      <c r="A31" s="13">
        <v>2310</v>
      </c>
      <c r="B31" s="13">
        <v>2132</v>
      </c>
      <c r="C31" s="16" t="s">
        <v>36</v>
      </c>
      <c r="D31" s="20">
        <v>3593700</v>
      </c>
      <c r="E31" s="20">
        <v>3593700</v>
      </c>
      <c r="F31" s="20">
        <v>3593699.88</v>
      </c>
      <c r="G31" s="15">
        <f t="shared" si="0"/>
        <v>0.99999996660823109</v>
      </c>
    </row>
    <row r="32" spans="1:7" x14ac:dyDescent="0.25">
      <c r="A32" s="13">
        <v>2321</v>
      </c>
      <c r="B32" s="13">
        <v>2132</v>
      </c>
      <c r="C32" s="16" t="s">
        <v>37</v>
      </c>
      <c r="D32" s="20">
        <v>5953200</v>
      </c>
      <c r="E32" s="20">
        <v>5953200</v>
      </c>
      <c r="F32" s="20">
        <v>5953200</v>
      </c>
      <c r="G32" s="15">
        <f t="shared" si="0"/>
        <v>1</v>
      </c>
    </row>
    <row r="33" spans="1:7" x14ac:dyDescent="0.25">
      <c r="A33" s="13"/>
      <c r="B33" s="13">
        <v>2324</v>
      </c>
      <c r="C33" s="16" t="s">
        <v>38</v>
      </c>
      <c r="D33" s="20"/>
      <c r="E33" s="20">
        <v>2102249.16</v>
      </c>
      <c r="F33" s="20">
        <v>2102249.16</v>
      </c>
      <c r="G33" s="15">
        <f t="shared" si="0"/>
        <v>1</v>
      </c>
    </row>
    <row r="34" spans="1:7" x14ac:dyDescent="0.25">
      <c r="A34" s="13">
        <v>2329</v>
      </c>
      <c r="B34" s="13">
        <v>2132</v>
      </c>
      <c r="C34" s="16" t="s">
        <v>39</v>
      </c>
      <c r="D34" s="20">
        <v>654850</v>
      </c>
      <c r="E34" s="20">
        <v>654850</v>
      </c>
      <c r="F34" s="20">
        <v>654842.43999999994</v>
      </c>
      <c r="G34" s="15">
        <f t="shared" si="0"/>
        <v>0.99998845537145897</v>
      </c>
    </row>
    <row r="35" spans="1:7" x14ac:dyDescent="0.25">
      <c r="A35" s="13">
        <v>3111</v>
      </c>
      <c r="B35" s="13">
        <v>2324</v>
      </c>
      <c r="C35" s="16" t="s">
        <v>38</v>
      </c>
      <c r="D35" s="20">
        <v>0</v>
      </c>
      <c r="E35" s="20">
        <v>56400</v>
      </c>
      <c r="F35" s="20">
        <v>56400</v>
      </c>
      <c r="G35" s="15">
        <f t="shared" si="0"/>
        <v>1</v>
      </c>
    </row>
    <row r="36" spans="1:7" x14ac:dyDescent="0.25">
      <c r="A36" s="13">
        <v>3113</v>
      </c>
      <c r="B36" s="13">
        <v>2122</v>
      </c>
      <c r="C36" s="16" t="s">
        <v>40</v>
      </c>
      <c r="D36" s="20"/>
      <c r="E36" s="20">
        <v>1000000</v>
      </c>
      <c r="F36" s="20">
        <v>1000000</v>
      </c>
      <c r="G36" s="15">
        <f t="shared" si="0"/>
        <v>1</v>
      </c>
    </row>
    <row r="37" spans="1:7" x14ac:dyDescent="0.25">
      <c r="A37" s="13">
        <v>3314</v>
      </c>
      <c r="B37" s="13">
        <v>2111</v>
      </c>
      <c r="C37" s="16" t="s">
        <v>41</v>
      </c>
      <c r="D37" s="14">
        <v>55000</v>
      </c>
      <c r="E37" s="14">
        <v>55000</v>
      </c>
      <c r="F37" s="14">
        <v>31420</v>
      </c>
      <c r="G37" s="15">
        <f t="shared" si="0"/>
        <v>0.57127272727272727</v>
      </c>
    </row>
    <row r="38" spans="1:7" x14ac:dyDescent="0.25">
      <c r="A38" s="13"/>
      <c r="B38" s="13">
        <v>2119</v>
      </c>
      <c r="C38" s="16" t="s">
        <v>42</v>
      </c>
      <c r="D38" s="14">
        <v>18000</v>
      </c>
      <c r="E38" s="14">
        <v>18000</v>
      </c>
      <c r="F38" s="14">
        <v>15700</v>
      </c>
      <c r="G38" s="15">
        <f t="shared" si="0"/>
        <v>0.87222222222222223</v>
      </c>
    </row>
    <row r="39" spans="1:7" x14ac:dyDescent="0.25">
      <c r="A39" s="13">
        <v>3322</v>
      </c>
      <c r="B39" s="13">
        <v>2111</v>
      </c>
      <c r="C39" s="16" t="s">
        <v>43</v>
      </c>
      <c r="D39" s="14">
        <v>40000</v>
      </c>
      <c r="E39" s="14">
        <v>40000</v>
      </c>
      <c r="F39" s="14">
        <v>31820</v>
      </c>
      <c r="G39" s="15">
        <f t="shared" si="0"/>
        <v>0.79549999999999998</v>
      </c>
    </row>
    <row r="40" spans="1:7" x14ac:dyDescent="0.25">
      <c r="A40" s="13"/>
      <c r="B40" s="13">
        <v>2112</v>
      </c>
      <c r="C40" s="16" t="s">
        <v>44</v>
      </c>
      <c r="D40" s="14">
        <v>15000</v>
      </c>
      <c r="E40" s="14">
        <v>15000</v>
      </c>
      <c r="F40" s="14">
        <v>14153</v>
      </c>
      <c r="G40" s="15">
        <f t="shared" si="0"/>
        <v>0.94353333333333333</v>
      </c>
    </row>
    <row r="41" spans="1:7" x14ac:dyDescent="0.25">
      <c r="A41" s="13">
        <v>3349</v>
      </c>
      <c r="B41" s="13">
        <v>2111</v>
      </c>
      <c r="C41" s="16" t="s">
        <v>45</v>
      </c>
      <c r="D41" s="14">
        <v>290000</v>
      </c>
      <c r="E41" s="14">
        <v>290000</v>
      </c>
      <c r="F41" s="14">
        <v>266518.59999999998</v>
      </c>
      <c r="G41" s="15">
        <f t="shared" si="0"/>
        <v>0.91902965517241375</v>
      </c>
    </row>
    <row r="42" spans="1:7" x14ac:dyDescent="0.25">
      <c r="A42" s="13">
        <v>3392</v>
      </c>
      <c r="B42" s="13">
        <v>2324</v>
      </c>
      <c r="C42" s="16" t="s">
        <v>38</v>
      </c>
      <c r="D42" s="14"/>
      <c r="E42" s="14">
        <v>20002</v>
      </c>
      <c r="F42" s="14">
        <v>20002</v>
      </c>
      <c r="G42" s="15">
        <f t="shared" si="0"/>
        <v>1</v>
      </c>
    </row>
    <row r="43" spans="1:7" x14ac:dyDescent="0.25">
      <c r="A43" s="13">
        <v>3399</v>
      </c>
      <c r="B43" s="13">
        <v>3121</v>
      </c>
      <c r="C43" s="16" t="s">
        <v>46</v>
      </c>
      <c r="D43" s="14">
        <v>0</v>
      </c>
      <c r="E43" s="14">
        <v>1200000</v>
      </c>
      <c r="F43" s="14">
        <v>1200000</v>
      </c>
      <c r="G43" s="15">
        <f t="shared" si="0"/>
        <v>1</v>
      </c>
    </row>
    <row r="44" spans="1:7" x14ac:dyDescent="0.25">
      <c r="A44" s="13"/>
      <c r="B44" s="13">
        <v>2111</v>
      </c>
      <c r="C44" s="16" t="s">
        <v>47</v>
      </c>
      <c r="D44" s="14">
        <v>30000</v>
      </c>
      <c r="E44" s="14">
        <v>32500</v>
      </c>
      <c r="F44" s="14">
        <v>32250</v>
      </c>
      <c r="G44" s="15">
        <f t="shared" si="0"/>
        <v>0.99230769230769234</v>
      </c>
    </row>
    <row r="45" spans="1:7" x14ac:dyDescent="0.25">
      <c r="A45" s="13"/>
      <c r="B45" s="13">
        <v>2321</v>
      </c>
      <c r="C45" s="16" t="s">
        <v>48</v>
      </c>
      <c r="D45" s="14"/>
      <c r="E45" s="14">
        <v>30400</v>
      </c>
      <c r="F45" s="14">
        <v>30400</v>
      </c>
      <c r="G45" s="15">
        <f t="shared" si="0"/>
        <v>1</v>
      </c>
    </row>
    <row r="46" spans="1:7" x14ac:dyDescent="0.25">
      <c r="A46" s="13">
        <v>3612</v>
      </c>
      <c r="B46" s="13">
        <v>2132</v>
      </c>
      <c r="C46" s="16" t="s">
        <v>49</v>
      </c>
      <c r="D46" s="14">
        <v>3500000</v>
      </c>
      <c r="E46" s="14">
        <v>3500000</v>
      </c>
      <c r="F46" s="14">
        <v>3698124</v>
      </c>
      <c r="G46" s="15">
        <f t="shared" si="0"/>
        <v>1.0566068571428571</v>
      </c>
    </row>
    <row r="47" spans="1:7" x14ac:dyDescent="0.25">
      <c r="A47" s="13"/>
      <c r="B47" s="13">
        <v>2324</v>
      </c>
      <c r="C47" s="16" t="s">
        <v>38</v>
      </c>
      <c r="D47" s="14">
        <v>0</v>
      </c>
      <c r="E47" s="14">
        <v>242919.65</v>
      </c>
      <c r="F47" s="17">
        <v>250299.65</v>
      </c>
      <c r="G47" s="15">
        <f t="shared" si="0"/>
        <v>1.0303804159111871</v>
      </c>
    </row>
    <row r="48" spans="1:7" x14ac:dyDescent="0.25">
      <c r="A48" s="13">
        <v>3613</v>
      </c>
      <c r="B48" s="13">
        <v>2132</v>
      </c>
      <c r="C48" s="16" t="s">
        <v>50</v>
      </c>
      <c r="D48" s="14">
        <v>700000</v>
      </c>
      <c r="E48" s="14">
        <v>791000</v>
      </c>
      <c r="F48" s="17">
        <v>778686.96</v>
      </c>
      <c r="G48" s="15">
        <f t="shared" si="0"/>
        <v>0.98443357774968387</v>
      </c>
    </row>
    <row r="49" spans="1:7" x14ac:dyDescent="0.25">
      <c r="A49" s="13"/>
      <c r="B49" s="13">
        <v>2324</v>
      </c>
      <c r="C49" s="16" t="s">
        <v>51</v>
      </c>
      <c r="D49" s="14"/>
      <c r="E49" s="14">
        <v>63273.05</v>
      </c>
      <c r="F49" s="17">
        <v>41564.050000000003</v>
      </c>
      <c r="G49" s="15">
        <f t="shared" si="0"/>
        <v>0.65689973851426475</v>
      </c>
    </row>
    <row r="50" spans="1:7" x14ac:dyDescent="0.25">
      <c r="A50" s="13">
        <v>3631</v>
      </c>
      <c r="B50" s="13">
        <v>2111</v>
      </c>
      <c r="C50" s="16" t="s">
        <v>52</v>
      </c>
      <c r="D50" s="14">
        <v>60000</v>
      </c>
      <c r="E50" s="14">
        <v>60000</v>
      </c>
      <c r="F50" s="17">
        <v>39126.559999999998</v>
      </c>
      <c r="G50" s="15">
        <f t="shared" si="0"/>
        <v>0.65210933333333332</v>
      </c>
    </row>
    <row r="51" spans="1:7" s="83" customFormat="1" x14ac:dyDescent="0.25">
      <c r="A51" s="80"/>
      <c r="B51" s="80">
        <v>2324</v>
      </c>
      <c r="C51" s="84"/>
      <c r="D51" s="17"/>
      <c r="E51" s="17">
        <v>34497</v>
      </c>
      <c r="F51" s="17">
        <v>34497</v>
      </c>
      <c r="G51" s="82">
        <f t="shared" si="0"/>
        <v>1</v>
      </c>
    </row>
    <row r="52" spans="1:7" x14ac:dyDescent="0.25">
      <c r="A52" s="13">
        <v>3632</v>
      </c>
      <c r="B52" s="13">
        <v>2111</v>
      </c>
      <c r="C52" s="16" t="s">
        <v>53</v>
      </c>
      <c r="D52" s="14">
        <v>100000</v>
      </c>
      <c r="E52" s="14">
        <v>190000</v>
      </c>
      <c r="F52" s="17">
        <v>226720</v>
      </c>
      <c r="G52" s="15">
        <f t="shared" si="0"/>
        <v>1.1932631578947368</v>
      </c>
    </row>
    <row r="53" spans="1:7" x14ac:dyDescent="0.25">
      <c r="A53" s="13"/>
      <c r="B53" s="13">
        <v>2132</v>
      </c>
      <c r="C53" s="16" t="s">
        <v>54</v>
      </c>
      <c r="D53" s="14">
        <v>16100</v>
      </c>
      <c r="E53" s="14">
        <v>16100</v>
      </c>
      <c r="F53" s="17">
        <v>16100</v>
      </c>
      <c r="G53" s="15">
        <f t="shared" si="0"/>
        <v>1</v>
      </c>
    </row>
    <row r="54" spans="1:7" x14ac:dyDescent="0.25">
      <c r="A54" s="13"/>
      <c r="B54" s="13">
        <v>2324</v>
      </c>
      <c r="C54" s="16" t="s">
        <v>55</v>
      </c>
      <c r="D54" s="14"/>
      <c r="E54" s="14">
        <v>26045.5</v>
      </c>
      <c r="F54" s="17">
        <v>26045.5</v>
      </c>
      <c r="G54" s="15">
        <f t="shared" si="0"/>
        <v>1</v>
      </c>
    </row>
    <row r="55" spans="1:7" x14ac:dyDescent="0.25">
      <c r="A55" s="13">
        <v>3639</v>
      </c>
      <c r="B55" s="19"/>
      <c r="C55" s="13" t="s">
        <v>56</v>
      </c>
      <c r="D55" s="14"/>
      <c r="E55" s="14"/>
      <c r="F55" s="17"/>
      <c r="G55" s="15" t="str">
        <f t="shared" si="0"/>
        <v>--</v>
      </c>
    </row>
    <row r="56" spans="1:7" x14ac:dyDescent="0.25">
      <c r="A56" s="13"/>
      <c r="B56" s="13">
        <v>2119</v>
      </c>
      <c r="C56" s="16" t="s">
        <v>42</v>
      </c>
      <c r="D56" s="14">
        <v>250000</v>
      </c>
      <c r="E56" s="14">
        <v>627000</v>
      </c>
      <c r="F56" s="17">
        <v>741018.52</v>
      </c>
      <c r="G56" s="15">
        <f t="shared" si="0"/>
        <v>1.1818477192982457</v>
      </c>
    </row>
    <row r="57" spans="1:7" x14ac:dyDescent="0.25">
      <c r="A57" s="13"/>
      <c r="B57" s="21">
        <v>2131</v>
      </c>
      <c r="C57" s="16" t="s">
        <v>57</v>
      </c>
      <c r="D57" s="14">
        <v>480000</v>
      </c>
      <c r="E57" s="14">
        <v>480000</v>
      </c>
      <c r="F57" s="17">
        <v>369440</v>
      </c>
      <c r="G57" s="15">
        <f t="shared" si="0"/>
        <v>0.76966666666666672</v>
      </c>
    </row>
    <row r="58" spans="1:7" x14ac:dyDescent="0.25">
      <c r="A58" s="13"/>
      <c r="B58" s="21">
        <v>2132</v>
      </c>
      <c r="C58" s="16" t="s">
        <v>58</v>
      </c>
      <c r="D58" s="14">
        <v>1300000</v>
      </c>
      <c r="E58" s="14">
        <v>1300000</v>
      </c>
      <c r="F58" s="17">
        <v>1060399.96</v>
      </c>
      <c r="G58" s="15">
        <f t="shared" si="0"/>
        <v>0.81569227692307689</v>
      </c>
    </row>
    <row r="59" spans="1:7" x14ac:dyDescent="0.25">
      <c r="A59" s="13"/>
      <c r="B59" s="21">
        <v>3111</v>
      </c>
      <c r="C59" s="16" t="s">
        <v>59</v>
      </c>
      <c r="D59" s="14">
        <v>100000</v>
      </c>
      <c r="E59" s="14">
        <v>422025</v>
      </c>
      <c r="F59" s="17">
        <v>417550</v>
      </c>
      <c r="G59" s="15">
        <f t="shared" si="0"/>
        <v>0.9893963627747171</v>
      </c>
    </row>
    <row r="60" spans="1:7" x14ac:dyDescent="0.25">
      <c r="A60" s="13">
        <v>3722</v>
      </c>
      <c r="B60" s="13">
        <v>2111</v>
      </c>
      <c r="C60" s="16" t="s">
        <v>60</v>
      </c>
      <c r="D60" s="14">
        <v>1600000</v>
      </c>
      <c r="E60" s="14">
        <v>1600000</v>
      </c>
      <c r="F60" s="17">
        <v>1016531.3</v>
      </c>
      <c r="G60" s="15">
        <f t="shared" si="0"/>
        <v>0.63533206250000007</v>
      </c>
    </row>
    <row r="61" spans="1:7" x14ac:dyDescent="0.25">
      <c r="A61" s="13">
        <v>4351</v>
      </c>
      <c r="B61" s="13">
        <v>2111</v>
      </c>
      <c r="C61" s="16" t="s">
        <v>61</v>
      </c>
      <c r="D61" s="14">
        <v>180000</v>
      </c>
      <c r="E61" s="14">
        <v>201000</v>
      </c>
      <c r="F61" s="17">
        <v>199402</v>
      </c>
      <c r="G61" s="15">
        <f t="shared" si="0"/>
        <v>0.99204975124378114</v>
      </c>
    </row>
    <row r="62" spans="1:7" x14ac:dyDescent="0.25">
      <c r="A62" s="13"/>
      <c r="B62" s="13">
        <v>2119</v>
      </c>
      <c r="C62" s="16" t="s">
        <v>62</v>
      </c>
      <c r="D62" s="14">
        <v>600000</v>
      </c>
      <c r="E62" s="14">
        <v>600000</v>
      </c>
      <c r="F62" s="14">
        <v>558251</v>
      </c>
      <c r="G62" s="15">
        <f t="shared" si="0"/>
        <v>0.93041833333333335</v>
      </c>
    </row>
    <row r="63" spans="1:7" x14ac:dyDescent="0.25">
      <c r="A63" s="13">
        <v>5311</v>
      </c>
      <c r="B63" s="13">
        <v>2212</v>
      </c>
      <c r="C63" s="16" t="s">
        <v>63</v>
      </c>
      <c r="D63" s="14">
        <v>55000</v>
      </c>
      <c r="E63" s="17">
        <v>75000</v>
      </c>
      <c r="F63" s="17">
        <v>89550</v>
      </c>
      <c r="G63" s="15">
        <f t="shared" si="0"/>
        <v>1.194</v>
      </c>
    </row>
    <row r="64" spans="1:7" x14ac:dyDescent="0.25">
      <c r="A64" s="13">
        <v>5512</v>
      </c>
      <c r="B64" s="13">
        <v>2324</v>
      </c>
      <c r="C64" s="16" t="s">
        <v>64</v>
      </c>
      <c r="D64" s="14">
        <v>6000</v>
      </c>
      <c r="E64" s="17">
        <v>6000</v>
      </c>
      <c r="F64" s="17">
        <v>0</v>
      </c>
      <c r="G64" s="15">
        <f t="shared" si="0"/>
        <v>0</v>
      </c>
    </row>
    <row r="65" spans="1:7" x14ac:dyDescent="0.25">
      <c r="A65" s="13">
        <v>6171</v>
      </c>
      <c r="B65" s="13"/>
      <c r="C65" s="13" t="s">
        <v>65</v>
      </c>
      <c r="D65" s="14"/>
      <c r="E65" s="17"/>
      <c r="F65" s="17"/>
      <c r="G65" s="15" t="str">
        <f t="shared" si="0"/>
        <v>--</v>
      </c>
    </row>
    <row r="66" spans="1:7" x14ac:dyDescent="0.25">
      <c r="A66" s="13"/>
      <c r="B66" s="13">
        <v>2111</v>
      </c>
      <c r="C66" s="16" t="s">
        <v>66</v>
      </c>
      <c r="D66" s="14">
        <v>22000</v>
      </c>
      <c r="E66" s="17">
        <v>22000</v>
      </c>
      <c r="F66" s="17">
        <v>7869</v>
      </c>
      <c r="G66" s="15">
        <f t="shared" si="0"/>
        <v>0.35768181818181816</v>
      </c>
    </row>
    <row r="67" spans="1:7" x14ac:dyDescent="0.25">
      <c r="A67" s="13"/>
      <c r="B67" s="13">
        <v>2112</v>
      </c>
      <c r="C67" s="16" t="s">
        <v>67</v>
      </c>
      <c r="D67" s="14">
        <v>10000</v>
      </c>
      <c r="E67" s="17">
        <v>27000</v>
      </c>
      <c r="F67" s="17">
        <v>25338.959999999999</v>
      </c>
      <c r="G67" s="15">
        <f t="shared" si="0"/>
        <v>0.93847999999999998</v>
      </c>
    </row>
    <row r="68" spans="1:7" x14ac:dyDescent="0.25">
      <c r="A68" s="13"/>
      <c r="B68" s="13">
        <v>2119</v>
      </c>
      <c r="C68" s="16" t="s">
        <v>62</v>
      </c>
      <c r="D68" s="14"/>
      <c r="E68" s="17"/>
      <c r="F68" s="17">
        <v>1000</v>
      </c>
      <c r="G68" s="15"/>
    </row>
    <row r="69" spans="1:7" x14ac:dyDescent="0.25">
      <c r="A69" s="13"/>
      <c r="B69" s="13">
        <v>2133</v>
      </c>
      <c r="C69" s="16" t="s">
        <v>68</v>
      </c>
      <c r="D69" s="14">
        <v>35000</v>
      </c>
      <c r="E69" s="17">
        <v>35000</v>
      </c>
      <c r="F69" s="17">
        <v>9260</v>
      </c>
      <c r="G69" s="15">
        <f t="shared" si="0"/>
        <v>0.26457142857142857</v>
      </c>
    </row>
    <row r="70" spans="1:7" x14ac:dyDescent="0.25">
      <c r="A70" s="13"/>
      <c r="B70" s="13">
        <v>2212</v>
      </c>
      <c r="C70" s="16" t="s">
        <v>69</v>
      </c>
      <c r="D70" s="14">
        <v>30000</v>
      </c>
      <c r="E70" s="17">
        <v>30000</v>
      </c>
      <c r="F70" s="17">
        <v>8000</v>
      </c>
      <c r="G70" s="15">
        <f t="shared" si="0"/>
        <v>0.26666666666666666</v>
      </c>
    </row>
    <row r="71" spans="1:7" x14ac:dyDescent="0.25">
      <c r="A71" s="13"/>
      <c r="B71" s="13">
        <v>2321</v>
      </c>
      <c r="C71" s="16" t="s">
        <v>48</v>
      </c>
      <c r="D71" s="14"/>
      <c r="E71" s="14">
        <v>427000</v>
      </c>
      <c r="F71" s="14">
        <v>427000</v>
      </c>
      <c r="G71" s="15">
        <f t="shared" si="0"/>
        <v>1</v>
      </c>
    </row>
    <row r="72" spans="1:7" x14ac:dyDescent="0.25">
      <c r="A72" s="13"/>
      <c r="B72" s="13">
        <v>2324</v>
      </c>
      <c r="C72" s="16" t="s">
        <v>55</v>
      </c>
      <c r="D72" s="14"/>
      <c r="E72" s="14">
        <v>9000</v>
      </c>
      <c r="F72" s="14">
        <v>4500</v>
      </c>
      <c r="G72" s="15">
        <f t="shared" ref="G72:G80" si="1">IF(E72=0,"--",F72/E72)</f>
        <v>0.5</v>
      </c>
    </row>
    <row r="73" spans="1:7" x14ac:dyDescent="0.25">
      <c r="A73" s="13"/>
      <c r="B73" s="13">
        <v>3121</v>
      </c>
      <c r="C73" s="16" t="s">
        <v>70</v>
      </c>
      <c r="D73" s="14">
        <v>979380</v>
      </c>
      <c r="E73" s="14">
        <v>979380</v>
      </c>
      <c r="F73" s="14">
        <v>979380</v>
      </c>
      <c r="G73" s="15">
        <f t="shared" si="1"/>
        <v>1</v>
      </c>
    </row>
    <row r="74" spans="1:7" x14ac:dyDescent="0.25">
      <c r="A74" s="13">
        <v>6310</v>
      </c>
      <c r="B74" s="13">
        <v>2141</v>
      </c>
      <c r="C74" s="16" t="s">
        <v>71</v>
      </c>
      <c r="D74" s="14">
        <v>100000</v>
      </c>
      <c r="E74" s="14">
        <v>100000</v>
      </c>
      <c r="F74" s="14">
        <v>67385.649999999994</v>
      </c>
      <c r="G74" s="15">
        <f t="shared" si="1"/>
        <v>0.67385649999999997</v>
      </c>
    </row>
    <row r="75" spans="1:7" x14ac:dyDescent="0.25">
      <c r="A75" s="13">
        <v>6402</v>
      </c>
      <c r="B75" s="13">
        <v>2222</v>
      </c>
      <c r="C75" s="13" t="s">
        <v>72</v>
      </c>
      <c r="D75" s="14">
        <v>200000</v>
      </c>
      <c r="E75" s="14">
        <v>200000</v>
      </c>
      <c r="F75" s="14">
        <v>122036.46</v>
      </c>
      <c r="G75" s="15">
        <f t="shared" si="1"/>
        <v>0.61018230000000007</v>
      </c>
    </row>
    <row r="76" spans="1:7" x14ac:dyDescent="0.25">
      <c r="A76" s="13"/>
      <c r="B76" s="13">
        <v>2223</v>
      </c>
      <c r="C76" s="13" t="s">
        <v>73</v>
      </c>
      <c r="D76" s="14"/>
      <c r="E76" s="14">
        <v>62724.9</v>
      </c>
      <c r="F76" s="14">
        <v>62724.9</v>
      </c>
      <c r="G76" s="15">
        <f t="shared" si="1"/>
        <v>1</v>
      </c>
    </row>
    <row r="77" spans="1:7" x14ac:dyDescent="0.25">
      <c r="A77" s="13"/>
      <c r="B77" s="13"/>
      <c r="C77" s="13" t="s">
        <v>74</v>
      </c>
      <c r="D77" s="22"/>
      <c r="E77" s="22"/>
      <c r="F77" s="22">
        <f>SUBTOTAL(9,F4:F76)</f>
        <v>179104762.94000006</v>
      </c>
      <c r="G77" s="23" t="str">
        <f t="shared" si="1"/>
        <v>--</v>
      </c>
    </row>
    <row r="78" spans="1:7" x14ac:dyDescent="0.25">
      <c r="A78" s="13"/>
      <c r="B78" s="13"/>
      <c r="C78" s="13" t="s">
        <v>75</v>
      </c>
      <c r="D78" s="14"/>
      <c r="E78" s="14"/>
      <c r="F78" s="14"/>
      <c r="G78" s="15" t="str">
        <f t="shared" si="1"/>
        <v>--</v>
      </c>
    </row>
    <row r="79" spans="1:7" ht="15.75" thickBot="1" x14ac:dyDescent="0.3">
      <c r="A79" s="13"/>
      <c r="B79" s="24">
        <v>8115</v>
      </c>
      <c r="C79" s="25" t="s">
        <v>76</v>
      </c>
      <c r="D79" s="18">
        <v>38500000</v>
      </c>
      <c r="E79" s="18">
        <v>38500000</v>
      </c>
      <c r="F79" s="26">
        <f>'čerpání - výdaje prosinec 2019'!F272-'čerpání - příjmy prosinec 2019'!F77</f>
        <v>15206522.129999906</v>
      </c>
      <c r="G79" s="15">
        <f t="shared" si="1"/>
        <v>0.39497460077921831</v>
      </c>
    </row>
    <row r="80" spans="1:7" ht="15.75" thickBot="1" x14ac:dyDescent="0.3">
      <c r="A80" s="27"/>
      <c r="B80" s="28"/>
      <c r="C80" s="28" t="s">
        <v>77</v>
      </c>
      <c r="D80" s="29">
        <f>SUBTOTAL(9,D5:D79)</f>
        <v>208829325</v>
      </c>
      <c r="E80" s="29">
        <f>SUBTOTAL(9,E5:E79)</f>
        <v>219242238.37000003</v>
      </c>
      <c r="F80" s="29">
        <f>SUBTOTAL(9,F5:F79)</f>
        <v>194311285.06999996</v>
      </c>
      <c r="G80" s="30">
        <f t="shared" si="1"/>
        <v>0.88628581114043448</v>
      </c>
    </row>
  </sheetData>
  <mergeCells count="1">
    <mergeCell ref="D2:E2"/>
  </mergeCells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7"/>
  <sheetViews>
    <sheetView tabSelected="1" zoomScaleNormal="100" workbookViewId="0">
      <selection activeCell="G4" sqref="G4"/>
    </sheetView>
  </sheetViews>
  <sheetFormatPr defaultRowHeight="15" x14ac:dyDescent="0.25"/>
  <cols>
    <col min="1" max="1" width="7.42578125" customWidth="1"/>
    <col min="2" max="2" width="8.28515625" customWidth="1"/>
    <col min="3" max="3" width="51.5703125" customWidth="1"/>
    <col min="4" max="6" width="21.85546875" bestFit="1" customWidth="1"/>
    <col min="7" max="7" width="8.140625" customWidth="1"/>
    <col min="9" max="9" width="21.28515625" customWidth="1"/>
    <col min="11" max="11" width="15.42578125" bestFit="1" customWidth="1"/>
  </cols>
  <sheetData>
    <row r="1" spans="1:11" ht="15.75" thickBot="1" x14ac:dyDescent="0.3">
      <c r="A1" s="1"/>
      <c r="B1" s="1"/>
      <c r="C1" s="1" t="s">
        <v>0</v>
      </c>
      <c r="D1" s="2"/>
      <c r="E1" s="2"/>
      <c r="F1" s="3" t="s">
        <v>211</v>
      </c>
      <c r="G1" s="4"/>
    </row>
    <row r="2" spans="1:11" ht="15.75" thickBot="1" x14ac:dyDescent="0.3">
      <c r="A2" s="5" t="s">
        <v>1</v>
      </c>
      <c r="B2" s="6" t="s">
        <v>2</v>
      </c>
      <c r="C2" s="7" t="s">
        <v>3</v>
      </c>
      <c r="D2" s="31" t="s">
        <v>4</v>
      </c>
      <c r="E2" s="32" t="s">
        <v>5</v>
      </c>
      <c r="F2" s="8" t="s">
        <v>6</v>
      </c>
      <c r="G2" s="9" t="s">
        <v>7</v>
      </c>
    </row>
    <row r="3" spans="1:11" ht="21" x14ac:dyDescent="0.25">
      <c r="A3" s="33"/>
      <c r="B3" s="33"/>
      <c r="C3" s="33" t="s">
        <v>78</v>
      </c>
      <c r="D3" s="34">
        <f>+SUBTOTAL(9,D4:D271)</f>
        <v>208829325</v>
      </c>
      <c r="E3" s="34">
        <f>+SUBTOTAL(9,E4:E271)</f>
        <v>228824648.59999999</v>
      </c>
      <c r="F3" s="34">
        <f>+SUBTOTAL(9,F4:F271)</f>
        <v>194311285.06999996</v>
      </c>
      <c r="G3" s="35">
        <f>IF(E3=0,""--[1]ProbeSsR!$Y$8:$Y$25,F3/E3)</f>
        <v>0.84917112845508358</v>
      </c>
    </row>
    <row r="4" spans="1:11" x14ac:dyDescent="0.25">
      <c r="A4" s="36">
        <v>2212</v>
      </c>
      <c r="B4" s="36"/>
      <c r="C4" s="36" t="s">
        <v>79</v>
      </c>
      <c r="D4" s="37">
        <f>SUBTOTAL(9,D5:D7)</f>
        <v>10645000</v>
      </c>
      <c r="E4" s="37">
        <f>SUBTOTAL(9,E5:E7)</f>
        <v>7245000</v>
      </c>
      <c r="F4" s="37">
        <f>SUBTOTAL(9,F5:F7)</f>
        <v>6531333.8499999996</v>
      </c>
      <c r="G4" s="38"/>
    </row>
    <row r="5" spans="1:11" x14ac:dyDescent="0.25">
      <c r="A5" s="39"/>
      <c r="B5" s="39">
        <v>5154</v>
      </c>
      <c r="C5" s="40" t="s">
        <v>80</v>
      </c>
      <c r="D5" s="14">
        <v>15000</v>
      </c>
      <c r="E5" s="14">
        <v>15000</v>
      </c>
      <c r="F5" s="14">
        <v>2455</v>
      </c>
      <c r="G5" s="15">
        <f>IF(E5=0,"--",F5/E5)</f>
        <v>0.16366666666666665</v>
      </c>
      <c r="I5" s="86"/>
      <c r="J5" s="83"/>
      <c r="K5" s="83"/>
    </row>
    <row r="6" spans="1:11" x14ac:dyDescent="0.25">
      <c r="A6" s="13"/>
      <c r="B6" s="13">
        <v>5171</v>
      </c>
      <c r="C6" s="16" t="s">
        <v>81</v>
      </c>
      <c r="D6" s="14">
        <v>4180000</v>
      </c>
      <c r="E6" s="14">
        <v>4780000</v>
      </c>
      <c r="F6" s="17">
        <v>4749194.47</v>
      </c>
      <c r="G6" s="15">
        <f t="shared" ref="G4:G65" si="0">IF(E6=0,"--",F6/E6)</f>
        <v>0.99355532845188277</v>
      </c>
      <c r="I6" s="86"/>
      <c r="J6" s="83"/>
      <c r="K6" s="83"/>
    </row>
    <row r="7" spans="1:11" x14ac:dyDescent="0.25">
      <c r="A7" s="13"/>
      <c r="B7" s="13">
        <v>6121</v>
      </c>
      <c r="C7" s="16" t="s">
        <v>82</v>
      </c>
      <c r="D7" s="41">
        <v>6450000</v>
      </c>
      <c r="E7" s="41">
        <v>2450000</v>
      </c>
      <c r="F7" s="41">
        <v>1779684.38</v>
      </c>
      <c r="G7" s="15">
        <f t="shared" si="0"/>
        <v>0.726401787755102</v>
      </c>
      <c r="I7" s="86"/>
      <c r="J7" s="83"/>
      <c r="K7" s="83"/>
    </row>
    <row r="8" spans="1:11" x14ac:dyDescent="0.25">
      <c r="A8" s="36">
        <v>2221</v>
      </c>
      <c r="B8" s="36"/>
      <c r="C8" s="36" t="s">
        <v>83</v>
      </c>
      <c r="D8" s="37">
        <f t="shared" ref="D8:F8" si="1">SUBTOTAL(9,D9)</f>
        <v>3000000</v>
      </c>
      <c r="E8" s="37">
        <f t="shared" si="1"/>
        <v>3000000</v>
      </c>
      <c r="F8" s="37">
        <f t="shared" si="1"/>
        <v>2800718.4</v>
      </c>
      <c r="G8" s="38">
        <f t="shared" si="0"/>
        <v>0.93357279999999998</v>
      </c>
      <c r="I8" s="86"/>
      <c r="J8" s="83"/>
      <c r="K8" s="83"/>
    </row>
    <row r="9" spans="1:11" x14ac:dyDescent="0.25">
      <c r="A9" s="13"/>
      <c r="B9" s="13">
        <v>5193</v>
      </c>
      <c r="C9" s="16" t="s">
        <v>84</v>
      </c>
      <c r="D9" s="14">
        <v>3000000</v>
      </c>
      <c r="E9" s="14">
        <v>3000000</v>
      </c>
      <c r="F9" s="14">
        <v>2800718.4</v>
      </c>
      <c r="G9" s="15">
        <f t="shared" si="0"/>
        <v>0.93357279999999998</v>
      </c>
      <c r="I9" s="86"/>
      <c r="J9" s="83"/>
      <c r="K9" s="83"/>
    </row>
    <row r="10" spans="1:11" x14ac:dyDescent="0.25">
      <c r="A10" s="36">
        <v>2310</v>
      </c>
      <c r="B10" s="36"/>
      <c r="C10" s="36" t="s">
        <v>85</v>
      </c>
      <c r="D10" s="37">
        <f>SUBTOTAL(9,D11:D13)</f>
        <v>13775000</v>
      </c>
      <c r="E10" s="37">
        <f>SUBTOTAL(9,E11:E13)</f>
        <v>12553000</v>
      </c>
      <c r="F10" s="37">
        <f>SUBTOTAL(9,F11:F13)</f>
        <v>9778629.290000001</v>
      </c>
      <c r="G10" s="38">
        <f t="shared" si="0"/>
        <v>0.77898743646936996</v>
      </c>
      <c r="I10" s="86"/>
      <c r="J10" s="83"/>
      <c r="K10" s="83"/>
    </row>
    <row r="11" spans="1:11" x14ac:dyDescent="0.25">
      <c r="A11" s="13"/>
      <c r="B11" s="13">
        <v>5137</v>
      </c>
      <c r="C11" s="16" t="s">
        <v>86</v>
      </c>
      <c r="D11" s="41">
        <v>25000</v>
      </c>
      <c r="E11" s="41">
        <v>25000</v>
      </c>
      <c r="F11" s="41">
        <v>0</v>
      </c>
      <c r="G11" s="15">
        <f t="shared" si="0"/>
        <v>0</v>
      </c>
      <c r="I11" s="86"/>
      <c r="J11" s="83"/>
      <c r="K11" s="83"/>
    </row>
    <row r="12" spans="1:11" x14ac:dyDescent="0.25">
      <c r="A12" s="13"/>
      <c r="B12" s="13">
        <v>5139</v>
      </c>
      <c r="C12" s="16" t="s">
        <v>87</v>
      </c>
      <c r="D12" s="14">
        <v>30000</v>
      </c>
      <c r="E12" s="14">
        <v>30000</v>
      </c>
      <c r="F12" s="14">
        <v>21088.38</v>
      </c>
      <c r="G12" s="15">
        <f t="shared" si="0"/>
        <v>0.70294600000000007</v>
      </c>
      <c r="I12" s="86"/>
      <c r="J12" s="83"/>
      <c r="K12" s="83"/>
    </row>
    <row r="13" spans="1:11" x14ac:dyDescent="0.25">
      <c r="A13" s="13"/>
      <c r="B13" s="13">
        <v>6121</v>
      </c>
      <c r="C13" s="16" t="s">
        <v>82</v>
      </c>
      <c r="D13" s="14">
        <v>13720000</v>
      </c>
      <c r="E13" s="14">
        <v>12498000</v>
      </c>
      <c r="F13" s="14">
        <v>9757540.9100000001</v>
      </c>
      <c r="G13" s="15">
        <f t="shared" si="0"/>
        <v>0.78072818931028964</v>
      </c>
      <c r="I13" s="86"/>
      <c r="J13" s="83"/>
      <c r="K13" s="83"/>
    </row>
    <row r="14" spans="1:11" x14ac:dyDescent="0.25">
      <c r="A14" s="36">
        <v>2321</v>
      </c>
      <c r="B14" s="36"/>
      <c r="C14" s="36" t="s">
        <v>88</v>
      </c>
      <c r="D14" s="37">
        <f>SUBTOTAL(9,D15:D17)</f>
        <v>4400000</v>
      </c>
      <c r="E14" s="37">
        <f>SUBTOTAL(9,E15:E17)</f>
        <v>5650000</v>
      </c>
      <c r="F14" s="37">
        <f>SUBTOTAL(9,F15:F17)</f>
        <v>4343113.4000000004</v>
      </c>
      <c r="G14" s="38">
        <f t="shared" si="0"/>
        <v>0.76869263716814162</v>
      </c>
      <c r="I14" s="86"/>
      <c r="J14" s="83"/>
      <c r="K14" s="86"/>
    </row>
    <row r="15" spans="1:11" x14ac:dyDescent="0.25">
      <c r="A15" s="13"/>
      <c r="B15" s="13">
        <v>5169</v>
      </c>
      <c r="C15" s="16" t="s">
        <v>89</v>
      </c>
      <c r="D15" s="14">
        <v>100000</v>
      </c>
      <c r="E15" s="14">
        <v>100000</v>
      </c>
      <c r="F15" s="14">
        <v>0</v>
      </c>
      <c r="G15" s="15">
        <f t="shared" si="0"/>
        <v>0</v>
      </c>
      <c r="I15" s="86"/>
      <c r="J15" s="83"/>
      <c r="K15" s="83"/>
    </row>
    <row r="16" spans="1:11" x14ac:dyDescent="0.25">
      <c r="A16" s="13"/>
      <c r="B16" s="13">
        <v>5192</v>
      </c>
      <c r="C16" s="16" t="s">
        <v>90</v>
      </c>
      <c r="D16" s="14">
        <v>50000</v>
      </c>
      <c r="E16" s="14">
        <v>300000</v>
      </c>
      <c r="F16" s="14">
        <v>333247.90000000002</v>
      </c>
      <c r="G16" s="15">
        <f t="shared" si="0"/>
        <v>1.1108263333333335</v>
      </c>
      <c r="I16" s="86"/>
      <c r="J16" s="83"/>
      <c r="K16" s="83"/>
    </row>
    <row r="17" spans="1:11" x14ac:dyDescent="0.25">
      <c r="A17" s="13"/>
      <c r="B17" s="13">
        <v>6121</v>
      </c>
      <c r="C17" s="16" t="s">
        <v>91</v>
      </c>
      <c r="D17" s="14">
        <v>4250000</v>
      </c>
      <c r="E17" s="14">
        <v>5250000</v>
      </c>
      <c r="F17" s="14">
        <v>4009865.5</v>
      </c>
      <c r="G17" s="15">
        <f t="shared" si="0"/>
        <v>0.76378390476190472</v>
      </c>
      <c r="I17" s="86"/>
      <c r="J17" s="83"/>
      <c r="K17" s="86"/>
    </row>
    <row r="18" spans="1:11" x14ac:dyDescent="0.25">
      <c r="A18" s="36">
        <v>2329</v>
      </c>
      <c r="B18" s="36"/>
      <c r="C18" s="36" t="s">
        <v>92</v>
      </c>
      <c r="D18" s="37">
        <f>SUBTOTAL(9,D19:D20)</f>
        <v>1810000</v>
      </c>
      <c r="E18" s="37">
        <f>SUBTOTAL(9,E19:E20)</f>
        <v>2634249.16</v>
      </c>
      <c r="F18" s="37">
        <f>SUBTOTAL(9,F19:F20)</f>
        <v>879226.79</v>
      </c>
      <c r="G18" s="38">
        <f t="shared" si="0"/>
        <v>0.33376751271318617</v>
      </c>
      <c r="I18" s="86"/>
      <c r="J18" s="83"/>
      <c r="K18" s="83"/>
    </row>
    <row r="19" spans="1:11" x14ac:dyDescent="0.25">
      <c r="A19" s="13"/>
      <c r="B19" s="13">
        <v>5169</v>
      </c>
      <c r="C19" s="16" t="s">
        <v>89</v>
      </c>
      <c r="D19" s="14">
        <v>180000</v>
      </c>
      <c r="E19" s="14">
        <v>180000</v>
      </c>
      <c r="F19" s="14">
        <v>175776</v>
      </c>
      <c r="G19" s="15">
        <f t="shared" si="0"/>
        <v>0.97653333333333336</v>
      </c>
      <c r="I19" s="86" t="s">
        <v>214</v>
      </c>
      <c r="J19" s="83"/>
      <c r="K19" s="83"/>
    </row>
    <row r="20" spans="1:11" x14ac:dyDescent="0.25">
      <c r="A20" s="13"/>
      <c r="B20" s="13">
        <v>6121</v>
      </c>
      <c r="C20" s="16" t="s">
        <v>82</v>
      </c>
      <c r="D20" s="14">
        <v>1630000</v>
      </c>
      <c r="E20" s="14">
        <v>2454249.16</v>
      </c>
      <c r="F20" s="14">
        <v>703450.79</v>
      </c>
      <c r="G20" s="15">
        <f t="shared" si="0"/>
        <v>0.28662566191934646</v>
      </c>
      <c r="I20" s="86"/>
      <c r="J20" s="83"/>
      <c r="K20" s="83"/>
    </row>
    <row r="21" spans="1:11" x14ac:dyDescent="0.25">
      <c r="A21" s="36">
        <v>3111</v>
      </c>
      <c r="B21" s="36"/>
      <c r="C21" s="36" t="s">
        <v>93</v>
      </c>
      <c r="D21" s="37">
        <f>SUBTOTAL(9,D22:D28)</f>
        <v>20908000</v>
      </c>
      <c r="E21" s="43">
        <f>SUBTOTAL(9,E22:E28)</f>
        <v>20784336</v>
      </c>
      <c r="F21" s="43">
        <f>SUBTOTAL(9,F22:F28)</f>
        <v>18760575.329999998</v>
      </c>
      <c r="G21" s="38">
        <f t="shared" si="0"/>
        <v>0.90263048720921357</v>
      </c>
      <c r="I21" s="86"/>
      <c r="J21" s="83"/>
      <c r="K21" s="83"/>
    </row>
    <row r="22" spans="1:11" x14ac:dyDescent="0.25">
      <c r="A22" s="24"/>
      <c r="B22" s="24">
        <v>5331</v>
      </c>
      <c r="C22" s="25" t="s">
        <v>94</v>
      </c>
      <c r="D22" s="18">
        <v>2106000</v>
      </c>
      <c r="E22" s="18">
        <v>2106000</v>
      </c>
      <c r="F22" s="18">
        <v>2106000</v>
      </c>
      <c r="G22" s="44">
        <f t="shared" si="0"/>
        <v>1</v>
      </c>
      <c r="I22" s="86"/>
      <c r="J22" s="83"/>
      <c r="K22" s="83"/>
    </row>
    <row r="23" spans="1:11" x14ac:dyDescent="0.25">
      <c r="A23" s="45"/>
      <c r="B23" s="24">
        <v>5331</v>
      </c>
      <c r="C23" s="25" t="s">
        <v>95</v>
      </c>
      <c r="D23" s="18">
        <v>1659000</v>
      </c>
      <c r="E23" s="18">
        <v>1782188</v>
      </c>
      <c r="F23" s="18">
        <v>1782188</v>
      </c>
      <c r="G23" s="44">
        <f t="shared" si="0"/>
        <v>1</v>
      </c>
      <c r="I23" s="86"/>
      <c r="J23" s="83"/>
      <c r="K23" s="83"/>
    </row>
    <row r="24" spans="1:11" x14ac:dyDescent="0.25">
      <c r="A24" s="45"/>
      <c r="B24" s="24">
        <v>5331</v>
      </c>
      <c r="C24" s="25" t="s">
        <v>96</v>
      </c>
      <c r="D24" s="18">
        <v>2091000</v>
      </c>
      <c r="E24" s="18">
        <v>2091000</v>
      </c>
      <c r="F24" s="18">
        <v>2091000</v>
      </c>
      <c r="G24" s="44">
        <f t="shared" si="0"/>
        <v>1</v>
      </c>
      <c r="I24" s="86"/>
      <c r="J24" s="83"/>
      <c r="K24" s="83"/>
    </row>
    <row r="25" spans="1:11" x14ac:dyDescent="0.25">
      <c r="A25" s="45"/>
      <c r="B25" s="24">
        <v>5336</v>
      </c>
      <c r="C25" s="25" t="s">
        <v>97</v>
      </c>
      <c r="D25" s="18">
        <v>0</v>
      </c>
      <c r="E25" s="46">
        <v>1753148</v>
      </c>
      <c r="F25" s="46">
        <v>1753148</v>
      </c>
      <c r="G25" s="44">
        <f t="shared" si="0"/>
        <v>1</v>
      </c>
      <c r="I25" s="86"/>
      <c r="J25" s="83"/>
      <c r="K25" s="83"/>
    </row>
    <row r="26" spans="1:11" x14ac:dyDescent="0.25">
      <c r="A26" s="13"/>
      <c r="B26" s="13">
        <v>5154</v>
      </c>
      <c r="C26" s="16" t="s">
        <v>98</v>
      </c>
      <c r="D26" s="14">
        <v>0</v>
      </c>
      <c r="E26" s="14">
        <v>0</v>
      </c>
      <c r="F26" s="14">
        <v>0</v>
      </c>
      <c r="G26" s="15" t="str">
        <f t="shared" si="0"/>
        <v>--</v>
      </c>
      <c r="I26" s="86"/>
      <c r="J26" s="83"/>
      <c r="K26" s="83"/>
    </row>
    <row r="27" spans="1:11" x14ac:dyDescent="0.25">
      <c r="A27" s="13"/>
      <c r="B27" s="13">
        <v>5164</v>
      </c>
      <c r="C27" s="16" t="s">
        <v>99</v>
      </c>
      <c r="D27" s="14">
        <v>552000</v>
      </c>
      <c r="E27" s="14">
        <v>552000</v>
      </c>
      <c r="F27" s="14">
        <v>552000</v>
      </c>
      <c r="G27" s="15">
        <f t="shared" si="0"/>
        <v>1</v>
      </c>
      <c r="I27" s="86"/>
      <c r="J27" s="83"/>
      <c r="K27" s="83"/>
    </row>
    <row r="28" spans="1:11" x14ac:dyDescent="0.25">
      <c r="A28" s="13"/>
      <c r="B28" s="13">
        <v>6121</v>
      </c>
      <c r="C28" s="16" t="s">
        <v>82</v>
      </c>
      <c r="D28" s="14">
        <v>14500000</v>
      </c>
      <c r="E28" s="14">
        <v>12500000</v>
      </c>
      <c r="F28" s="14">
        <v>10476239.33</v>
      </c>
      <c r="G28" s="15">
        <f t="shared" si="0"/>
        <v>0.83809914640000005</v>
      </c>
      <c r="I28" s="86"/>
      <c r="J28" s="83"/>
      <c r="K28" s="86"/>
    </row>
    <row r="29" spans="1:11" x14ac:dyDescent="0.25">
      <c r="A29" s="36">
        <v>3113</v>
      </c>
      <c r="B29" s="36"/>
      <c r="C29" s="36" t="s">
        <v>100</v>
      </c>
      <c r="D29" s="37">
        <f>SUBTOTAL(9,D30:D34)</f>
        <v>47266400</v>
      </c>
      <c r="E29" s="37">
        <f>SUBTOTAL(9,E30:E34)</f>
        <v>55719656.629999995</v>
      </c>
      <c r="F29" s="37">
        <f>SUBTOTAL(9,F30:F34)</f>
        <v>55181951.710000001</v>
      </c>
      <c r="G29" s="38">
        <f t="shared" si="0"/>
        <v>0.99034981633913211</v>
      </c>
      <c r="I29" s="86"/>
      <c r="J29" s="83"/>
      <c r="K29" s="86"/>
    </row>
    <row r="30" spans="1:11" x14ac:dyDescent="0.25">
      <c r="A30" s="13"/>
      <c r="B30" s="13">
        <v>5136</v>
      </c>
      <c r="C30" s="16" t="s">
        <v>101</v>
      </c>
      <c r="D30" s="14">
        <v>140000</v>
      </c>
      <c r="E30" s="14"/>
      <c r="F30" s="14">
        <v>0</v>
      </c>
      <c r="G30" s="15" t="str">
        <f t="shared" si="0"/>
        <v>--</v>
      </c>
      <c r="I30" s="86"/>
      <c r="J30" s="83"/>
      <c r="K30" s="83"/>
    </row>
    <row r="31" spans="1:11" x14ac:dyDescent="0.25">
      <c r="A31" s="13"/>
      <c r="B31" s="13">
        <v>5139</v>
      </c>
      <c r="C31" s="16" t="s">
        <v>102</v>
      </c>
      <c r="D31" s="14"/>
      <c r="E31" s="14">
        <v>35646.1</v>
      </c>
      <c r="F31" s="14">
        <v>31999.16</v>
      </c>
      <c r="G31" s="15">
        <f t="shared" si="0"/>
        <v>0.89769035041701617</v>
      </c>
      <c r="I31" s="86"/>
      <c r="J31" s="83"/>
      <c r="K31" s="83"/>
    </row>
    <row r="32" spans="1:11" x14ac:dyDescent="0.25">
      <c r="A32" s="13"/>
      <c r="B32" s="13">
        <v>5331</v>
      </c>
      <c r="C32" s="16" t="s">
        <v>103</v>
      </c>
      <c r="D32" s="41">
        <v>14071400</v>
      </c>
      <c r="E32" s="41">
        <v>14101400</v>
      </c>
      <c r="F32" s="41">
        <v>14101400</v>
      </c>
      <c r="G32" s="15">
        <f t="shared" si="0"/>
        <v>1</v>
      </c>
      <c r="I32" s="86"/>
      <c r="J32" s="83"/>
      <c r="K32" s="83"/>
    </row>
    <row r="33" spans="1:11" x14ac:dyDescent="0.25">
      <c r="A33" s="13"/>
      <c r="B33" s="13">
        <v>5336</v>
      </c>
      <c r="C33" s="16" t="s">
        <v>97</v>
      </c>
      <c r="D33" s="41"/>
      <c r="E33" s="47">
        <v>120801.8</v>
      </c>
      <c r="F33" s="47">
        <v>120801.8</v>
      </c>
      <c r="G33" s="15">
        <f t="shared" si="0"/>
        <v>1</v>
      </c>
      <c r="I33" s="86"/>
      <c r="J33" s="83"/>
      <c r="K33" s="83"/>
    </row>
    <row r="34" spans="1:11" s="83" customFormat="1" x14ac:dyDescent="0.25">
      <c r="A34" s="80"/>
      <c r="B34" s="80">
        <v>6121</v>
      </c>
      <c r="C34" s="84" t="s">
        <v>82</v>
      </c>
      <c r="D34" s="47">
        <v>33055000</v>
      </c>
      <c r="E34" s="47">
        <v>41461808.729999997</v>
      </c>
      <c r="F34" s="47">
        <v>40927750.75</v>
      </c>
      <c r="G34" s="82">
        <f t="shared" si="0"/>
        <v>0.98711927925098997</v>
      </c>
      <c r="I34" s="86"/>
      <c r="K34" s="86"/>
    </row>
    <row r="35" spans="1:11" x14ac:dyDescent="0.25">
      <c r="A35" s="48">
        <v>3119</v>
      </c>
      <c r="B35" s="48"/>
      <c r="C35" s="49" t="s">
        <v>104</v>
      </c>
      <c r="D35" s="37">
        <f t="shared" ref="D35:F35" si="2">SUBTOTAL(9,D36)</f>
        <v>0</v>
      </c>
      <c r="E35" s="37">
        <f t="shared" si="2"/>
        <v>5000</v>
      </c>
      <c r="F35" s="37">
        <f t="shared" si="2"/>
        <v>5000</v>
      </c>
      <c r="G35" s="42">
        <f t="shared" si="0"/>
        <v>1</v>
      </c>
      <c r="I35" s="79"/>
    </row>
    <row r="36" spans="1:11" x14ac:dyDescent="0.25">
      <c r="A36" s="13"/>
      <c r="B36" s="13">
        <v>5492</v>
      </c>
      <c r="C36" s="16" t="s">
        <v>105</v>
      </c>
      <c r="D36" s="41">
        <v>0</v>
      </c>
      <c r="E36" s="41">
        <v>5000</v>
      </c>
      <c r="F36" s="41">
        <v>5000</v>
      </c>
      <c r="G36" s="15">
        <f t="shared" si="0"/>
        <v>1</v>
      </c>
      <c r="I36" s="79"/>
    </row>
    <row r="37" spans="1:11" x14ac:dyDescent="0.25">
      <c r="A37" s="36">
        <v>3231</v>
      </c>
      <c r="B37" s="36"/>
      <c r="C37" s="36" t="s">
        <v>106</v>
      </c>
      <c r="D37" s="37">
        <f t="shared" ref="D37:F37" si="3">SUBTOTAL(9,D38)</f>
        <v>540000</v>
      </c>
      <c r="E37" s="37">
        <f t="shared" si="3"/>
        <v>540000</v>
      </c>
      <c r="F37" s="37">
        <f t="shared" si="3"/>
        <v>540000</v>
      </c>
      <c r="G37" s="38">
        <f t="shared" si="0"/>
        <v>1</v>
      </c>
      <c r="I37" s="79"/>
    </row>
    <row r="38" spans="1:11" x14ac:dyDescent="0.25">
      <c r="A38" s="13"/>
      <c r="B38" s="13">
        <v>5331</v>
      </c>
      <c r="C38" s="16" t="s">
        <v>103</v>
      </c>
      <c r="D38" s="14">
        <v>540000</v>
      </c>
      <c r="E38" s="14">
        <v>540000</v>
      </c>
      <c r="F38" s="14">
        <v>540000</v>
      </c>
      <c r="G38" s="15">
        <f t="shared" si="0"/>
        <v>1</v>
      </c>
      <c r="I38" s="79"/>
    </row>
    <row r="39" spans="1:11" x14ac:dyDescent="0.25">
      <c r="A39" s="36">
        <v>3314</v>
      </c>
      <c r="B39" s="36"/>
      <c r="C39" s="36" t="s">
        <v>107</v>
      </c>
      <c r="D39" s="37">
        <f>SUBTOTAL(9,D40:D57)</f>
        <v>2773500</v>
      </c>
      <c r="E39" s="37">
        <f>SUBTOTAL(9,E40:E57)</f>
        <v>2773500</v>
      </c>
      <c r="F39" s="37">
        <f>SUBTOTAL(9,F40:F57)</f>
        <v>2724326.25</v>
      </c>
      <c r="G39" s="38">
        <f t="shared" si="0"/>
        <v>0.98227014602487828</v>
      </c>
      <c r="I39" s="79"/>
    </row>
    <row r="40" spans="1:11" x14ac:dyDescent="0.25">
      <c r="A40" s="50"/>
      <c r="B40" s="50">
        <v>5011</v>
      </c>
      <c r="C40" s="51" t="s">
        <v>108</v>
      </c>
      <c r="D40" s="52">
        <v>1150000</v>
      </c>
      <c r="E40" s="47">
        <v>1165000</v>
      </c>
      <c r="F40" s="52">
        <v>1160083</v>
      </c>
      <c r="G40" s="15">
        <f t="shared" si="0"/>
        <v>0.99577939914163094</v>
      </c>
      <c r="I40" s="79"/>
    </row>
    <row r="41" spans="1:11" x14ac:dyDescent="0.25">
      <c r="A41" s="50"/>
      <c r="B41" s="50">
        <v>5021</v>
      </c>
      <c r="C41" s="51" t="s">
        <v>109</v>
      </c>
      <c r="D41" s="52">
        <v>65000</v>
      </c>
      <c r="E41" s="52">
        <v>65000</v>
      </c>
      <c r="F41" s="52">
        <v>64233</v>
      </c>
      <c r="G41" s="15">
        <f t="shared" si="0"/>
        <v>0.98819999999999997</v>
      </c>
      <c r="I41" s="79"/>
    </row>
    <row r="42" spans="1:11" s="83" customFormat="1" x14ac:dyDescent="0.25">
      <c r="A42" s="80"/>
      <c r="B42" s="80">
        <v>5031</v>
      </c>
      <c r="C42" s="81" t="s">
        <v>110</v>
      </c>
      <c r="D42" s="47">
        <v>288000</v>
      </c>
      <c r="E42" s="47">
        <v>288000</v>
      </c>
      <c r="F42" s="47">
        <v>297418</v>
      </c>
      <c r="G42" s="82">
        <f t="shared" si="0"/>
        <v>1.032701388888889</v>
      </c>
      <c r="I42" s="79"/>
    </row>
    <row r="43" spans="1:11" s="83" customFormat="1" x14ac:dyDescent="0.25">
      <c r="A43" s="80"/>
      <c r="B43" s="80">
        <v>5032</v>
      </c>
      <c r="C43" s="81" t="s">
        <v>111</v>
      </c>
      <c r="D43" s="47">
        <v>104000</v>
      </c>
      <c r="E43" s="47">
        <v>104000</v>
      </c>
      <c r="F43" s="47">
        <v>107524</v>
      </c>
      <c r="G43" s="82">
        <f t="shared" si="0"/>
        <v>1.0338846153846153</v>
      </c>
      <c r="I43" s="79"/>
    </row>
    <row r="44" spans="1:11" x14ac:dyDescent="0.25">
      <c r="A44" s="50"/>
      <c r="B44" s="50">
        <v>5133</v>
      </c>
      <c r="C44" s="51" t="s">
        <v>112</v>
      </c>
      <c r="D44" s="52">
        <v>1500</v>
      </c>
      <c r="E44" s="52">
        <v>1500</v>
      </c>
      <c r="F44" s="52">
        <v>624</v>
      </c>
      <c r="G44" s="15">
        <f t="shared" si="0"/>
        <v>0.41599999999999998</v>
      </c>
      <c r="I44" s="79" t="s">
        <v>214</v>
      </c>
    </row>
    <row r="45" spans="1:11" x14ac:dyDescent="0.25">
      <c r="A45" s="13"/>
      <c r="B45" s="13">
        <v>5136</v>
      </c>
      <c r="C45" s="53" t="s">
        <v>113</v>
      </c>
      <c r="D45" s="41">
        <v>210000</v>
      </c>
      <c r="E45" s="41">
        <v>210000</v>
      </c>
      <c r="F45" s="41">
        <v>201820.2</v>
      </c>
      <c r="G45" s="15">
        <f t="shared" si="0"/>
        <v>0.96104857142857147</v>
      </c>
      <c r="I45" s="79"/>
    </row>
    <row r="46" spans="1:11" s="83" customFormat="1" x14ac:dyDescent="0.25">
      <c r="A46" s="80"/>
      <c r="B46" s="80">
        <v>5137</v>
      </c>
      <c r="C46" s="84" t="s">
        <v>86</v>
      </c>
      <c r="D46" s="47">
        <v>100000</v>
      </c>
      <c r="E46" s="47">
        <v>118000</v>
      </c>
      <c r="F46" s="47">
        <v>156141.97</v>
      </c>
      <c r="G46" s="82">
        <f t="shared" si="0"/>
        <v>1.323237033898305</v>
      </c>
      <c r="I46" s="86"/>
    </row>
    <row r="47" spans="1:11" s="83" customFormat="1" x14ac:dyDescent="0.25">
      <c r="A47" s="80"/>
      <c r="B47" s="80">
        <v>5139</v>
      </c>
      <c r="C47" s="84" t="s">
        <v>102</v>
      </c>
      <c r="D47" s="47">
        <v>21000</v>
      </c>
      <c r="E47" s="47">
        <v>43000</v>
      </c>
      <c r="F47" s="47">
        <v>67000.45</v>
      </c>
      <c r="G47" s="82">
        <f t="shared" si="0"/>
        <v>1.5581499999999999</v>
      </c>
      <c r="I47" s="86"/>
    </row>
    <row r="48" spans="1:11" s="83" customFormat="1" x14ac:dyDescent="0.25">
      <c r="A48" s="80"/>
      <c r="B48" s="80">
        <v>5151</v>
      </c>
      <c r="C48" s="84" t="s">
        <v>114</v>
      </c>
      <c r="D48" s="47">
        <v>4000</v>
      </c>
      <c r="E48" s="47">
        <v>4000</v>
      </c>
      <c r="F48" s="47">
        <v>2649</v>
      </c>
      <c r="G48" s="82">
        <f t="shared" si="0"/>
        <v>0.66225000000000001</v>
      </c>
      <c r="I48" s="86"/>
    </row>
    <row r="49" spans="1:9" s="83" customFormat="1" x14ac:dyDescent="0.25">
      <c r="A49" s="80"/>
      <c r="B49" s="80">
        <v>5153</v>
      </c>
      <c r="C49" s="84" t="s">
        <v>115</v>
      </c>
      <c r="D49" s="47">
        <v>180000</v>
      </c>
      <c r="E49" s="47">
        <v>213000</v>
      </c>
      <c r="F49" s="47">
        <v>250149.23</v>
      </c>
      <c r="G49" s="82">
        <f t="shared" si="0"/>
        <v>1.1744095305164319</v>
      </c>
      <c r="I49" s="86"/>
    </row>
    <row r="50" spans="1:9" s="83" customFormat="1" x14ac:dyDescent="0.25">
      <c r="A50" s="80"/>
      <c r="B50" s="80">
        <v>5154</v>
      </c>
      <c r="C50" s="84" t="s">
        <v>80</v>
      </c>
      <c r="D50" s="47">
        <v>48000</v>
      </c>
      <c r="E50" s="47">
        <v>56450</v>
      </c>
      <c r="F50" s="47">
        <v>59118</v>
      </c>
      <c r="G50" s="82">
        <f t="shared" si="0"/>
        <v>1.0472630646589902</v>
      </c>
      <c r="I50" s="79"/>
    </row>
    <row r="51" spans="1:9" x14ac:dyDescent="0.25">
      <c r="A51" s="13"/>
      <c r="B51" s="13">
        <v>5161</v>
      </c>
      <c r="C51" s="16" t="s">
        <v>116</v>
      </c>
      <c r="D51" s="41">
        <v>15000</v>
      </c>
      <c r="E51" s="41">
        <v>15000</v>
      </c>
      <c r="F51" s="47">
        <v>10275.700000000001</v>
      </c>
      <c r="G51" s="15">
        <f t="shared" si="0"/>
        <v>0.68504666666666669</v>
      </c>
      <c r="I51" s="79"/>
    </row>
    <row r="52" spans="1:9" x14ac:dyDescent="0.25">
      <c r="A52" s="13"/>
      <c r="B52" s="13">
        <v>5167</v>
      </c>
      <c r="C52" s="16" t="s">
        <v>117</v>
      </c>
      <c r="D52" s="41">
        <v>10000</v>
      </c>
      <c r="E52" s="41">
        <v>10000</v>
      </c>
      <c r="F52" s="47">
        <v>9600</v>
      </c>
      <c r="G52" s="15">
        <f t="shared" si="0"/>
        <v>0.96</v>
      </c>
      <c r="I52" s="79"/>
    </row>
    <row r="53" spans="1:9" x14ac:dyDescent="0.25">
      <c r="A53" s="13"/>
      <c r="B53" s="13">
        <v>5169</v>
      </c>
      <c r="C53" s="16" t="s">
        <v>89</v>
      </c>
      <c r="D53" s="41">
        <v>170000</v>
      </c>
      <c r="E53" s="47">
        <v>155000</v>
      </c>
      <c r="F53" s="47">
        <v>71693.8</v>
      </c>
      <c r="G53" s="15">
        <f t="shared" si="0"/>
        <v>0.46254064516129034</v>
      </c>
      <c r="I53" s="79"/>
    </row>
    <row r="54" spans="1:9" x14ac:dyDescent="0.25">
      <c r="A54" s="13"/>
      <c r="B54" s="13">
        <v>5171</v>
      </c>
      <c r="C54" s="16" t="s">
        <v>81</v>
      </c>
      <c r="D54" s="41">
        <v>50000</v>
      </c>
      <c r="E54" s="41">
        <v>50000</v>
      </c>
      <c r="F54" s="47">
        <v>35932.1</v>
      </c>
      <c r="G54" s="15">
        <f t="shared" si="0"/>
        <v>0.718642</v>
      </c>
      <c r="I54" s="79"/>
    </row>
    <row r="55" spans="1:9" x14ac:dyDescent="0.25">
      <c r="A55" s="13"/>
      <c r="B55" s="13">
        <v>5173</v>
      </c>
      <c r="C55" s="16" t="s">
        <v>118</v>
      </c>
      <c r="D55" s="41">
        <v>2000</v>
      </c>
      <c r="E55" s="41">
        <v>6000</v>
      </c>
      <c r="F55" s="47">
        <v>5134</v>
      </c>
      <c r="G55" s="15">
        <f t="shared" si="0"/>
        <v>0.85566666666666669</v>
      </c>
      <c r="I55" s="79"/>
    </row>
    <row r="56" spans="1:9" x14ac:dyDescent="0.25">
      <c r="A56" s="13"/>
      <c r="B56" s="13">
        <v>5175</v>
      </c>
      <c r="C56" s="16" t="s">
        <v>119</v>
      </c>
      <c r="D56" s="41">
        <v>5000</v>
      </c>
      <c r="E56" s="41">
        <v>5000</v>
      </c>
      <c r="F56" s="41">
        <v>4927</v>
      </c>
      <c r="G56" s="15">
        <f t="shared" si="0"/>
        <v>0.98540000000000005</v>
      </c>
      <c r="I56" s="79"/>
    </row>
    <row r="57" spans="1:9" x14ac:dyDescent="0.25">
      <c r="A57" s="13"/>
      <c r="B57" s="13">
        <v>6121</v>
      </c>
      <c r="C57" s="16" t="s">
        <v>82</v>
      </c>
      <c r="D57" s="41">
        <v>350000</v>
      </c>
      <c r="E57" s="41">
        <v>264550</v>
      </c>
      <c r="F57" s="41">
        <v>220002.8</v>
      </c>
      <c r="G57" s="15">
        <f t="shared" si="0"/>
        <v>0.83161141561141561</v>
      </c>
      <c r="I57" s="79"/>
    </row>
    <row r="58" spans="1:9" x14ac:dyDescent="0.25">
      <c r="A58" s="36">
        <v>3319</v>
      </c>
      <c r="B58" s="36"/>
      <c r="C58" s="36" t="s">
        <v>120</v>
      </c>
      <c r="D58" s="37">
        <f>SUBTOTAL(9,D59:D61)</f>
        <v>75000</v>
      </c>
      <c r="E58" s="37">
        <f>SUBTOTAL(9,E59:E61)</f>
        <v>75000</v>
      </c>
      <c r="F58" s="37">
        <f>SUBTOTAL(9,F59:F61)</f>
        <v>45414</v>
      </c>
      <c r="G58" s="38">
        <f t="shared" si="0"/>
        <v>0.60551999999999995</v>
      </c>
      <c r="I58" s="79"/>
    </row>
    <row r="59" spans="1:9" s="83" customFormat="1" x14ac:dyDescent="0.25">
      <c r="A59" s="80"/>
      <c r="B59" s="80">
        <v>5021</v>
      </c>
      <c r="C59" s="84" t="s">
        <v>121</v>
      </c>
      <c r="D59" s="17">
        <v>45000</v>
      </c>
      <c r="E59" s="17">
        <v>45000</v>
      </c>
      <c r="F59" s="17">
        <v>45000</v>
      </c>
      <c r="G59" s="82">
        <f t="shared" si="0"/>
        <v>1</v>
      </c>
      <c r="I59" s="86"/>
    </row>
    <row r="60" spans="1:9" x14ac:dyDescent="0.25">
      <c r="A60" s="13"/>
      <c r="B60" s="13">
        <v>5139</v>
      </c>
      <c r="C60" s="16" t="s">
        <v>102</v>
      </c>
      <c r="D60" s="14">
        <v>10000</v>
      </c>
      <c r="E60" s="14">
        <v>10000</v>
      </c>
      <c r="F60" s="14">
        <v>0</v>
      </c>
      <c r="G60" s="15">
        <f t="shared" si="0"/>
        <v>0</v>
      </c>
      <c r="I60" s="79"/>
    </row>
    <row r="61" spans="1:9" x14ac:dyDescent="0.25">
      <c r="A61" s="13"/>
      <c r="B61" s="13">
        <v>5169</v>
      </c>
      <c r="C61" s="16" t="s">
        <v>89</v>
      </c>
      <c r="D61" s="14">
        <v>20000</v>
      </c>
      <c r="E61" s="14">
        <v>20000</v>
      </c>
      <c r="F61" s="14">
        <v>414</v>
      </c>
      <c r="G61" s="15">
        <f t="shared" si="0"/>
        <v>2.07E-2</v>
      </c>
      <c r="I61" s="79"/>
    </row>
    <row r="62" spans="1:9" x14ac:dyDescent="0.25">
      <c r="A62" s="36">
        <v>3322</v>
      </c>
      <c r="B62" s="36"/>
      <c r="C62" s="36" t="s">
        <v>122</v>
      </c>
      <c r="D62" s="37">
        <f>SUBTOTAL(9,D63:D65)</f>
        <v>155000</v>
      </c>
      <c r="E62" s="37">
        <f>SUBTOTAL(9,E63:E65)</f>
        <v>217000</v>
      </c>
      <c r="F62" s="37">
        <f>SUBTOTAL(9,F63:F65)</f>
        <v>167255.4</v>
      </c>
      <c r="G62" s="38">
        <f t="shared" si="0"/>
        <v>0.7707622119815668</v>
      </c>
      <c r="I62" s="79"/>
    </row>
    <row r="63" spans="1:9" x14ac:dyDescent="0.25">
      <c r="A63" s="13"/>
      <c r="B63" s="13">
        <v>5021</v>
      </c>
      <c r="C63" s="16" t="s">
        <v>121</v>
      </c>
      <c r="D63" s="14">
        <v>75000</v>
      </c>
      <c r="E63" s="17">
        <v>85000</v>
      </c>
      <c r="F63" s="17">
        <v>84430</v>
      </c>
      <c r="G63" s="15">
        <f t="shared" si="0"/>
        <v>0.99329411764705877</v>
      </c>
      <c r="I63" s="79"/>
    </row>
    <row r="64" spans="1:9" x14ac:dyDescent="0.25">
      <c r="A64" s="13"/>
      <c r="B64" s="13">
        <v>5169</v>
      </c>
      <c r="C64" s="16" t="s">
        <v>89</v>
      </c>
      <c r="D64" s="14">
        <v>20000</v>
      </c>
      <c r="E64" s="17">
        <v>87000</v>
      </c>
      <c r="F64" s="17">
        <v>82825.399999999994</v>
      </c>
      <c r="G64" s="15">
        <f t="shared" si="0"/>
        <v>0.95201609195402292</v>
      </c>
      <c r="I64" s="79"/>
    </row>
    <row r="65" spans="1:9" x14ac:dyDescent="0.25">
      <c r="A65" s="13"/>
      <c r="B65" s="13">
        <v>5171</v>
      </c>
      <c r="C65" s="16" t="s">
        <v>81</v>
      </c>
      <c r="D65" s="14">
        <v>60000</v>
      </c>
      <c r="E65" s="14">
        <v>45000</v>
      </c>
      <c r="F65" s="14">
        <v>0</v>
      </c>
      <c r="G65" s="15">
        <f t="shared" si="0"/>
        <v>0</v>
      </c>
      <c r="I65" s="79"/>
    </row>
    <row r="66" spans="1:9" x14ac:dyDescent="0.25">
      <c r="A66" s="36">
        <v>3349</v>
      </c>
      <c r="B66" s="36"/>
      <c r="C66" s="36" t="s">
        <v>123</v>
      </c>
      <c r="D66" s="37">
        <f>SUBTOTAL(9,D67:D68)</f>
        <v>525000</v>
      </c>
      <c r="E66" s="37">
        <f>SUBTOTAL(9,E67:E68)</f>
        <v>525000</v>
      </c>
      <c r="F66" s="37">
        <f>SUBTOTAL(9,F67:F68)</f>
        <v>498892.2</v>
      </c>
      <c r="G66" s="38">
        <f t="shared" ref="G66:G132" si="4">IF(E66=0,"--",F66/E66)</f>
        <v>0.95027085714285719</v>
      </c>
      <c r="I66" s="79"/>
    </row>
    <row r="67" spans="1:9" s="83" customFormat="1" x14ac:dyDescent="0.25">
      <c r="A67" s="80"/>
      <c r="B67" s="80">
        <v>5021</v>
      </c>
      <c r="C67" s="84" t="s">
        <v>121</v>
      </c>
      <c r="D67" s="17">
        <v>75000</v>
      </c>
      <c r="E67" s="17">
        <v>75000</v>
      </c>
      <c r="F67" s="17">
        <v>81400</v>
      </c>
      <c r="G67" s="82">
        <f t="shared" si="4"/>
        <v>1.0853333333333333</v>
      </c>
      <c r="I67" s="86"/>
    </row>
    <row r="68" spans="1:9" x14ac:dyDescent="0.25">
      <c r="A68" s="13"/>
      <c r="B68" s="13">
        <v>5169</v>
      </c>
      <c r="C68" s="16" t="s">
        <v>124</v>
      </c>
      <c r="D68" s="14">
        <v>450000</v>
      </c>
      <c r="E68" s="14">
        <v>450000</v>
      </c>
      <c r="F68" s="14">
        <v>417492.2</v>
      </c>
      <c r="G68" s="15">
        <f t="shared" si="4"/>
        <v>0.9277604444444445</v>
      </c>
      <c r="I68" s="79"/>
    </row>
    <row r="69" spans="1:9" x14ac:dyDescent="0.25">
      <c r="A69" s="36">
        <v>3392</v>
      </c>
      <c r="B69" s="36"/>
      <c r="C69" s="36" t="s">
        <v>125</v>
      </c>
      <c r="D69" s="37">
        <f>SUBTOTAL(9,D70)</f>
        <v>2000000</v>
      </c>
      <c r="E69" s="37">
        <f t="shared" ref="E69:F69" si="5">SUBTOTAL(9,E70)</f>
        <v>2060000</v>
      </c>
      <c r="F69" s="37">
        <f t="shared" si="5"/>
        <v>2056662</v>
      </c>
      <c r="G69" s="38">
        <f t="shared" si="4"/>
        <v>0.99837961165048539</v>
      </c>
      <c r="I69" s="79"/>
    </row>
    <row r="70" spans="1:9" x14ac:dyDescent="0.25">
      <c r="A70" s="13"/>
      <c r="B70" s="13">
        <v>5229</v>
      </c>
      <c r="C70" s="16" t="s">
        <v>126</v>
      </c>
      <c r="D70" s="14">
        <v>2000000</v>
      </c>
      <c r="E70" s="14">
        <v>2060000</v>
      </c>
      <c r="F70" s="14">
        <v>2056662</v>
      </c>
      <c r="G70" s="15">
        <f t="shared" si="4"/>
        <v>0.99837961165048539</v>
      </c>
      <c r="I70" s="79"/>
    </row>
    <row r="71" spans="1:9" x14ac:dyDescent="0.25">
      <c r="A71" s="36">
        <v>3399</v>
      </c>
      <c r="B71" s="36"/>
      <c r="C71" s="36" t="s">
        <v>127</v>
      </c>
      <c r="D71" s="37">
        <f>SUBTOTAL(9,D72:D78)</f>
        <v>811500</v>
      </c>
      <c r="E71" s="37">
        <f>SUBTOTAL(9,E72:E78)</f>
        <v>942400</v>
      </c>
      <c r="F71" s="37">
        <f>SUBTOTAL(9,F72:F78)</f>
        <v>834475.27</v>
      </c>
      <c r="G71" s="42">
        <f t="shared" si="4"/>
        <v>0.88547885186757214</v>
      </c>
      <c r="I71" s="79"/>
    </row>
    <row r="72" spans="1:9" s="83" customFormat="1" x14ac:dyDescent="0.25">
      <c r="A72" s="80"/>
      <c r="B72" s="80">
        <v>5021</v>
      </c>
      <c r="C72" s="81" t="s">
        <v>121</v>
      </c>
      <c r="D72" s="54"/>
      <c r="E72" s="47">
        <v>48000</v>
      </c>
      <c r="F72" s="47">
        <v>56500</v>
      </c>
      <c r="G72" s="82">
        <f t="shared" si="4"/>
        <v>1.1770833333333333</v>
      </c>
      <c r="H72" s="83" t="s">
        <v>214</v>
      </c>
      <c r="I72" s="86"/>
    </row>
    <row r="73" spans="1:9" x14ac:dyDescent="0.25">
      <c r="A73" s="13"/>
      <c r="B73" s="13">
        <v>5169</v>
      </c>
      <c r="C73" s="16" t="s">
        <v>89</v>
      </c>
      <c r="D73" s="14">
        <v>522000</v>
      </c>
      <c r="E73" s="14">
        <v>574500</v>
      </c>
      <c r="F73" s="14">
        <v>569104.87</v>
      </c>
      <c r="G73" s="15">
        <f t="shared" si="4"/>
        <v>0.99060899912967793</v>
      </c>
      <c r="I73" s="79"/>
    </row>
    <row r="74" spans="1:9" x14ac:dyDescent="0.25">
      <c r="A74" s="13"/>
      <c r="B74" s="13">
        <v>5175</v>
      </c>
      <c r="C74" s="19" t="s">
        <v>128</v>
      </c>
      <c r="D74" s="41">
        <v>44000</v>
      </c>
      <c r="E74" s="47">
        <v>79000</v>
      </c>
      <c r="F74" s="47">
        <v>70895.5</v>
      </c>
      <c r="G74" s="55">
        <f t="shared" si="4"/>
        <v>0.89741139240506329</v>
      </c>
      <c r="I74" s="79"/>
    </row>
    <row r="75" spans="1:9" x14ac:dyDescent="0.25">
      <c r="A75" s="13"/>
      <c r="B75" s="13">
        <v>5194</v>
      </c>
      <c r="C75" s="19" t="s">
        <v>129</v>
      </c>
      <c r="D75" s="41">
        <v>95500</v>
      </c>
      <c r="E75" s="47">
        <v>95500</v>
      </c>
      <c r="F75" s="47">
        <v>71974.899999999994</v>
      </c>
      <c r="G75" s="55">
        <f t="shared" si="4"/>
        <v>0.75366387434554971</v>
      </c>
      <c r="I75" s="79"/>
    </row>
    <row r="76" spans="1:9" x14ac:dyDescent="0.25">
      <c r="A76" s="13"/>
      <c r="B76" s="13">
        <v>5223</v>
      </c>
      <c r="C76" s="16" t="s">
        <v>130</v>
      </c>
      <c r="D76" s="14">
        <v>50000</v>
      </c>
      <c r="E76" s="17">
        <v>50000</v>
      </c>
      <c r="F76" s="17">
        <v>0</v>
      </c>
      <c r="G76" s="15">
        <f t="shared" si="4"/>
        <v>0</v>
      </c>
      <c r="I76" s="79"/>
    </row>
    <row r="77" spans="1:9" x14ac:dyDescent="0.25">
      <c r="A77" s="13"/>
      <c r="B77" s="13">
        <v>5229</v>
      </c>
      <c r="C77" s="16" t="s">
        <v>131</v>
      </c>
      <c r="D77" s="14"/>
      <c r="E77" s="17">
        <v>18000</v>
      </c>
      <c r="F77" s="17">
        <v>18000</v>
      </c>
      <c r="G77" s="15">
        <f t="shared" si="4"/>
        <v>1</v>
      </c>
      <c r="I77" s="79"/>
    </row>
    <row r="78" spans="1:9" x14ac:dyDescent="0.25">
      <c r="A78" s="13"/>
      <c r="B78" s="13">
        <v>5492</v>
      </c>
      <c r="C78" s="16" t="s">
        <v>105</v>
      </c>
      <c r="D78" s="14">
        <v>100000</v>
      </c>
      <c r="E78" s="14">
        <v>77400</v>
      </c>
      <c r="F78" s="14">
        <v>48000</v>
      </c>
      <c r="G78" s="15">
        <f t="shared" si="4"/>
        <v>0.62015503875968991</v>
      </c>
      <c r="I78" s="79"/>
    </row>
    <row r="79" spans="1:9" x14ac:dyDescent="0.25">
      <c r="A79" s="36">
        <v>3421</v>
      </c>
      <c r="B79" s="36"/>
      <c r="C79" s="36" t="s">
        <v>132</v>
      </c>
      <c r="D79" s="37">
        <f>SUBTOTAL(9,D80:D87)</f>
        <v>1424400</v>
      </c>
      <c r="E79" s="37">
        <f>SUBTOTAL(9,E80:E87)</f>
        <v>1424400</v>
      </c>
      <c r="F79" s="37">
        <f>SUBTOTAL(9,F80:F87)</f>
        <v>948153.05</v>
      </c>
      <c r="G79" s="38">
        <f t="shared" si="4"/>
        <v>0.66565083543948333</v>
      </c>
      <c r="I79" s="79"/>
    </row>
    <row r="80" spans="1:9" x14ac:dyDescent="0.25">
      <c r="A80" s="13"/>
      <c r="B80" s="13">
        <v>5021</v>
      </c>
      <c r="C80" s="16" t="s">
        <v>121</v>
      </c>
      <c r="D80" s="14">
        <v>260000</v>
      </c>
      <c r="E80" s="14">
        <v>260000</v>
      </c>
      <c r="F80" s="14">
        <v>237932</v>
      </c>
      <c r="G80" s="15">
        <f t="shared" si="4"/>
        <v>0.91512307692307693</v>
      </c>
      <c r="I80" s="79"/>
    </row>
    <row r="81" spans="1:9" x14ac:dyDescent="0.25">
      <c r="A81" s="13"/>
      <c r="B81" s="13">
        <v>5031</v>
      </c>
      <c r="C81" s="16" t="s">
        <v>110</v>
      </c>
      <c r="D81" s="14">
        <v>61000</v>
      </c>
      <c r="E81" s="14">
        <v>61000</v>
      </c>
      <c r="F81" s="14">
        <v>55987</v>
      </c>
      <c r="G81" s="15">
        <f t="shared" si="4"/>
        <v>0.91781967213114757</v>
      </c>
      <c r="I81" s="79"/>
    </row>
    <row r="82" spans="1:9" x14ac:dyDescent="0.25">
      <c r="A82" s="13"/>
      <c r="B82" s="13">
        <v>5032</v>
      </c>
      <c r="C82" s="16" t="s">
        <v>111</v>
      </c>
      <c r="D82" s="14">
        <v>23400</v>
      </c>
      <c r="E82" s="14">
        <v>23400</v>
      </c>
      <c r="F82" s="14">
        <v>20244</v>
      </c>
      <c r="G82" s="15">
        <f t="shared" si="4"/>
        <v>0.8651282051282051</v>
      </c>
      <c r="I82" s="79"/>
    </row>
    <row r="83" spans="1:9" x14ac:dyDescent="0.25">
      <c r="A83" s="13"/>
      <c r="B83" s="13">
        <v>5137</v>
      </c>
      <c r="C83" s="16" t="s">
        <v>86</v>
      </c>
      <c r="D83" s="14">
        <v>150000</v>
      </c>
      <c r="E83" s="14">
        <v>150000</v>
      </c>
      <c r="F83" s="14">
        <v>93355.83</v>
      </c>
      <c r="G83" s="15">
        <f t="shared" si="4"/>
        <v>0.62237220000000004</v>
      </c>
      <c r="I83" s="79"/>
    </row>
    <row r="84" spans="1:9" x14ac:dyDescent="0.25">
      <c r="A84" s="13"/>
      <c r="B84" s="13">
        <v>5139</v>
      </c>
      <c r="C84" s="16" t="s">
        <v>87</v>
      </c>
      <c r="D84" s="14">
        <v>30000</v>
      </c>
      <c r="E84" s="14">
        <v>30000</v>
      </c>
      <c r="F84" s="14">
        <v>8030</v>
      </c>
      <c r="G84" s="15">
        <f t="shared" si="4"/>
        <v>0.26766666666666666</v>
      </c>
      <c r="I84" s="79"/>
    </row>
    <row r="85" spans="1:9" x14ac:dyDescent="0.25">
      <c r="A85" s="13"/>
      <c r="B85" s="13">
        <v>5169</v>
      </c>
      <c r="C85" s="16" t="s">
        <v>89</v>
      </c>
      <c r="D85" s="14">
        <v>110000</v>
      </c>
      <c r="E85" s="14">
        <v>110000</v>
      </c>
      <c r="F85" s="14">
        <v>40082.9</v>
      </c>
      <c r="G85" s="15">
        <f t="shared" si="4"/>
        <v>0.36438999999999999</v>
      </c>
      <c r="I85" s="79"/>
    </row>
    <row r="86" spans="1:9" x14ac:dyDescent="0.25">
      <c r="A86" s="13"/>
      <c r="B86" s="13">
        <v>5171</v>
      </c>
      <c r="C86" s="16" t="s">
        <v>81</v>
      </c>
      <c r="D86" s="14">
        <v>40000</v>
      </c>
      <c r="E86" s="14">
        <v>40000</v>
      </c>
      <c r="F86" s="14">
        <v>34141.300000000003</v>
      </c>
      <c r="G86" s="15">
        <f t="shared" si="4"/>
        <v>0.85353250000000003</v>
      </c>
      <c r="I86" s="79"/>
    </row>
    <row r="87" spans="1:9" x14ac:dyDescent="0.25">
      <c r="A87" s="13"/>
      <c r="B87" s="13">
        <v>6121</v>
      </c>
      <c r="C87" s="16" t="s">
        <v>82</v>
      </c>
      <c r="D87" s="56">
        <v>750000</v>
      </c>
      <c r="E87" s="56">
        <v>750000</v>
      </c>
      <c r="F87" s="56">
        <v>458380.02</v>
      </c>
      <c r="G87" s="15">
        <f t="shared" si="4"/>
        <v>0.61117336</v>
      </c>
      <c r="I87" s="79"/>
    </row>
    <row r="88" spans="1:9" x14ac:dyDescent="0.25">
      <c r="A88" s="36">
        <v>3429</v>
      </c>
      <c r="B88" s="36"/>
      <c r="C88" s="36" t="s">
        <v>133</v>
      </c>
      <c r="D88" s="37">
        <f>SUBTOTAL(9,D89:D93)</f>
        <v>90000</v>
      </c>
      <c r="E88" s="37">
        <f>SUBTOTAL(9,E89:E93)</f>
        <v>90000</v>
      </c>
      <c r="F88" s="37">
        <f>SUBTOTAL(9,F89:F93)</f>
        <v>80249.8</v>
      </c>
      <c r="G88" s="38">
        <f t="shared" si="4"/>
        <v>0.89166444444444448</v>
      </c>
      <c r="I88" s="79"/>
    </row>
    <row r="89" spans="1:9" x14ac:dyDescent="0.25">
      <c r="A89" s="13"/>
      <c r="B89" s="13">
        <v>5021</v>
      </c>
      <c r="C89" s="16" t="s">
        <v>121</v>
      </c>
      <c r="D89" s="14">
        <v>40000</v>
      </c>
      <c r="E89" s="14">
        <v>40000</v>
      </c>
      <c r="F89" s="14">
        <v>36000</v>
      </c>
      <c r="G89" s="15">
        <f t="shared" si="4"/>
        <v>0.9</v>
      </c>
      <c r="I89" s="79"/>
    </row>
    <row r="90" spans="1:9" x14ac:dyDescent="0.25">
      <c r="A90" s="13"/>
      <c r="B90" s="13">
        <v>5136</v>
      </c>
      <c r="C90" s="16" t="s">
        <v>113</v>
      </c>
      <c r="D90" s="14">
        <v>4000</v>
      </c>
      <c r="E90" s="14">
        <v>4000</v>
      </c>
      <c r="F90" s="14">
        <v>3942</v>
      </c>
      <c r="G90" s="15">
        <f t="shared" si="4"/>
        <v>0.98550000000000004</v>
      </c>
      <c r="I90" s="79"/>
    </row>
    <row r="91" spans="1:9" x14ac:dyDescent="0.25">
      <c r="A91" s="13"/>
      <c r="B91" s="13">
        <v>5137</v>
      </c>
      <c r="C91" s="16" t="s">
        <v>86</v>
      </c>
      <c r="D91" s="14">
        <v>5000</v>
      </c>
      <c r="E91" s="17">
        <v>5000</v>
      </c>
      <c r="F91" s="17">
        <v>0</v>
      </c>
      <c r="G91" s="15">
        <f t="shared" si="4"/>
        <v>0</v>
      </c>
      <c r="I91" s="79"/>
    </row>
    <row r="92" spans="1:9" x14ac:dyDescent="0.25">
      <c r="A92" s="13"/>
      <c r="B92" s="13">
        <v>5139</v>
      </c>
      <c r="C92" s="16" t="s">
        <v>87</v>
      </c>
      <c r="D92" s="14">
        <v>6000</v>
      </c>
      <c r="E92" s="14">
        <v>6000</v>
      </c>
      <c r="F92" s="14">
        <v>5999.8</v>
      </c>
      <c r="G92" s="15">
        <f t="shared" si="4"/>
        <v>0.99996666666666667</v>
      </c>
      <c r="I92" s="79"/>
    </row>
    <row r="93" spans="1:9" x14ac:dyDescent="0.25">
      <c r="A93" s="13"/>
      <c r="B93" s="13">
        <v>5169</v>
      </c>
      <c r="C93" s="16" t="s">
        <v>89</v>
      </c>
      <c r="D93" s="14">
        <v>35000</v>
      </c>
      <c r="E93" s="14">
        <v>35000</v>
      </c>
      <c r="F93" s="14">
        <v>34308</v>
      </c>
      <c r="G93" s="15">
        <f t="shared" si="4"/>
        <v>0.98022857142857145</v>
      </c>
      <c r="I93" s="79"/>
    </row>
    <row r="94" spans="1:9" x14ac:dyDescent="0.25">
      <c r="A94" s="36">
        <v>3612</v>
      </c>
      <c r="B94" s="36"/>
      <c r="C94" s="36" t="s">
        <v>134</v>
      </c>
      <c r="D94" s="37">
        <f>SUBTOTAL(9,D95:D107)</f>
        <v>3989175</v>
      </c>
      <c r="E94" s="37">
        <f>SUBTOTAL(9,E95:E107)</f>
        <v>5279815.41</v>
      </c>
      <c r="F94" s="37">
        <f>SUBTOTAL(9,F95:F107)</f>
        <v>5179720.12</v>
      </c>
      <c r="G94" s="42">
        <f t="shared" si="4"/>
        <v>0.98104189593249436</v>
      </c>
      <c r="I94" s="79"/>
    </row>
    <row r="95" spans="1:9" x14ac:dyDescent="0.25">
      <c r="A95" s="50"/>
      <c r="B95" s="50">
        <v>5011</v>
      </c>
      <c r="C95" s="16" t="s">
        <v>108</v>
      </c>
      <c r="D95" s="57">
        <v>167200</v>
      </c>
      <c r="E95" s="57">
        <v>166000</v>
      </c>
      <c r="F95" s="57">
        <v>159754</v>
      </c>
      <c r="G95" s="15">
        <f t="shared" si="4"/>
        <v>0.96237349397590366</v>
      </c>
      <c r="I95" s="79"/>
    </row>
    <row r="96" spans="1:9" s="83" customFormat="1" x14ac:dyDescent="0.25">
      <c r="A96" s="80"/>
      <c r="B96" s="80">
        <v>5021</v>
      </c>
      <c r="C96" s="84" t="s">
        <v>121</v>
      </c>
      <c r="D96" s="17"/>
      <c r="E96" s="17">
        <v>5580</v>
      </c>
      <c r="F96" s="17">
        <v>5580</v>
      </c>
      <c r="G96" s="82">
        <f t="shared" si="4"/>
        <v>1</v>
      </c>
      <c r="I96" s="86"/>
    </row>
    <row r="97" spans="1:9" x14ac:dyDescent="0.25">
      <c r="A97" s="50"/>
      <c r="B97" s="50">
        <v>5031</v>
      </c>
      <c r="C97" s="16" t="s">
        <v>110</v>
      </c>
      <c r="D97" s="57">
        <v>38115</v>
      </c>
      <c r="E97" s="57">
        <v>38115</v>
      </c>
      <c r="F97" s="57">
        <v>28281.5</v>
      </c>
      <c r="G97" s="15">
        <f t="shared" si="4"/>
        <v>0.74200446018627841</v>
      </c>
      <c r="I97" s="79"/>
    </row>
    <row r="98" spans="1:9" x14ac:dyDescent="0.25">
      <c r="A98" s="50"/>
      <c r="B98" s="50">
        <v>5032</v>
      </c>
      <c r="C98" s="16" t="s">
        <v>111</v>
      </c>
      <c r="D98" s="57">
        <v>13860</v>
      </c>
      <c r="E98" s="57">
        <v>13860</v>
      </c>
      <c r="F98" s="57">
        <v>10239</v>
      </c>
      <c r="G98" s="15">
        <f t="shared" si="4"/>
        <v>0.7387445887445887</v>
      </c>
      <c r="I98" s="79"/>
    </row>
    <row r="99" spans="1:9" x14ac:dyDescent="0.25">
      <c r="A99" s="50"/>
      <c r="B99" s="50">
        <v>5137</v>
      </c>
      <c r="C99" s="16" t="s">
        <v>86</v>
      </c>
      <c r="D99" s="57">
        <v>25000</v>
      </c>
      <c r="E99" s="17">
        <v>39000</v>
      </c>
      <c r="F99" s="17">
        <v>38940.5</v>
      </c>
      <c r="G99" s="15">
        <f t="shared" si="4"/>
        <v>0.99847435897435899</v>
      </c>
      <c r="I99" s="79"/>
    </row>
    <row r="100" spans="1:9" x14ac:dyDescent="0.25">
      <c r="A100" s="50"/>
      <c r="B100" s="50">
        <v>5139</v>
      </c>
      <c r="C100" s="16" t="s">
        <v>102</v>
      </c>
      <c r="D100" s="57">
        <v>5000</v>
      </c>
      <c r="E100" s="17">
        <v>12000</v>
      </c>
      <c r="F100" s="17">
        <v>8112</v>
      </c>
      <c r="G100" s="15">
        <f t="shared" si="4"/>
        <v>0.67600000000000005</v>
      </c>
      <c r="I100" s="79"/>
    </row>
    <row r="101" spans="1:9" x14ac:dyDescent="0.25">
      <c r="A101" s="50"/>
      <c r="B101" s="50">
        <v>5151</v>
      </c>
      <c r="C101" s="16" t="s">
        <v>114</v>
      </c>
      <c r="D101" s="57">
        <v>100000</v>
      </c>
      <c r="E101" s="17">
        <v>253869.41</v>
      </c>
      <c r="F101" s="17">
        <v>217613</v>
      </c>
      <c r="G101" s="15">
        <f t="shared" si="4"/>
        <v>0.85718480221780169</v>
      </c>
      <c r="I101" s="79"/>
    </row>
    <row r="102" spans="1:9" x14ac:dyDescent="0.25">
      <c r="A102" s="50"/>
      <c r="B102" s="50">
        <v>5153</v>
      </c>
      <c r="C102" s="16" t="s">
        <v>115</v>
      </c>
      <c r="D102" s="57">
        <v>200000</v>
      </c>
      <c r="E102" s="17">
        <v>262000</v>
      </c>
      <c r="F102" s="17">
        <v>265481.59000000003</v>
      </c>
      <c r="G102" s="15">
        <f t="shared" si="4"/>
        <v>1.0132885114503818</v>
      </c>
      <c r="I102" s="79"/>
    </row>
    <row r="103" spans="1:9" x14ac:dyDescent="0.25">
      <c r="A103" s="50"/>
      <c r="B103" s="50">
        <v>5154</v>
      </c>
      <c r="C103" s="16" t="s">
        <v>98</v>
      </c>
      <c r="D103" s="57">
        <v>160000</v>
      </c>
      <c r="E103" s="17">
        <v>160000</v>
      </c>
      <c r="F103" s="17">
        <v>65266</v>
      </c>
      <c r="G103" s="15">
        <f t="shared" si="4"/>
        <v>0.40791250000000001</v>
      </c>
      <c r="I103" s="79"/>
    </row>
    <row r="104" spans="1:9" x14ac:dyDescent="0.25">
      <c r="A104" s="13"/>
      <c r="B104" s="13">
        <v>5169</v>
      </c>
      <c r="C104" s="16" t="s">
        <v>89</v>
      </c>
      <c r="D104" s="14">
        <v>345000</v>
      </c>
      <c r="E104" s="17">
        <v>1045000</v>
      </c>
      <c r="F104" s="17">
        <v>967095.5</v>
      </c>
      <c r="G104" s="15">
        <f t="shared" si="4"/>
        <v>0.9254502392344498</v>
      </c>
      <c r="I104" s="79"/>
    </row>
    <row r="105" spans="1:9" x14ac:dyDescent="0.25">
      <c r="A105" s="13"/>
      <c r="B105" s="13">
        <v>5171</v>
      </c>
      <c r="C105" s="16" t="s">
        <v>81</v>
      </c>
      <c r="D105" s="41">
        <v>1010000</v>
      </c>
      <c r="E105" s="47">
        <v>2150000</v>
      </c>
      <c r="F105" s="47">
        <v>2288830.88</v>
      </c>
      <c r="G105" s="15">
        <f t="shared" si="4"/>
        <v>1.0645725023255814</v>
      </c>
      <c r="I105" s="79"/>
    </row>
    <row r="106" spans="1:9" x14ac:dyDescent="0.25">
      <c r="A106" s="13"/>
      <c r="B106" s="13">
        <v>5909</v>
      </c>
      <c r="C106" s="16" t="s">
        <v>135</v>
      </c>
      <c r="D106" s="41"/>
      <c r="E106" s="41">
        <v>229391</v>
      </c>
      <c r="F106" s="41">
        <v>235512</v>
      </c>
      <c r="G106" s="15">
        <f t="shared" si="4"/>
        <v>1.0266836972679836</v>
      </c>
      <c r="I106" s="79"/>
    </row>
    <row r="107" spans="1:9" x14ac:dyDescent="0.25">
      <c r="A107" s="13"/>
      <c r="B107" s="13">
        <v>6121</v>
      </c>
      <c r="C107" s="16" t="s">
        <v>82</v>
      </c>
      <c r="D107" s="14">
        <v>1925000</v>
      </c>
      <c r="E107" s="14">
        <v>905000</v>
      </c>
      <c r="F107" s="14">
        <v>889014.15</v>
      </c>
      <c r="G107" s="15">
        <f t="shared" si="4"/>
        <v>0.98233607734806627</v>
      </c>
      <c r="I107" s="79"/>
    </row>
    <row r="108" spans="1:9" x14ac:dyDescent="0.25">
      <c r="A108" s="36">
        <v>3613</v>
      </c>
      <c r="B108" s="36"/>
      <c r="C108" s="36" t="s">
        <v>136</v>
      </c>
      <c r="D108" s="37">
        <f>SUBTOTAL(9,D109:D117)</f>
        <v>14706000</v>
      </c>
      <c r="E108" s="37">
        <f>SUBTOTAL(9,E109:E117)</f>
        <v>15067048.15</v>
      </c>
      <c r="F108" s="37">
        <f>SUBTOTAL(9,F109:F117)</f>
        <v>14033545.360000001</v>
      </c>
      <c r="G108" s="38">
        <f t="shared" si="4"/>
        <v>0.93140641884787501</v>
      </c>
      <c r="I108" s="79"/>
    </row>
    <row r="109" spans="1:9" x14ac:dyDescent="0.25">
      <c r="A109" s="50"/>
      <c r="B109" s="50">
        <v>5139</v>
      </c>
      <c r="C109" s="16" t="s">
        <v>102</v>
      </c>
      <c r="D109" s="57">
        <v>20000</v>
      </c>
      <c r="E109" s="57">
        <v>20000</v>
      </c>
      <c r="F109" s="57">
        <v>16857</v>
      </c>
      <c r="G109" s="15">
        <f t="shared" si="4"/>
        <v>0.84284999999999999</v>
      </c>
      <c r="I109" s="79"/>
    </row>
    <row r="110" spans="1:9" x14ac:dyDescent="0.25">
      <c r="A110" s="50"/>
      <c r="B110" s="50">
        <v>5151</v>
      </c>
      <c r="C110" s="16" t="s">
        <v>114</v>
      </c>
      <c r="D110" s="57">
        <v>35000</v>
      </c>
      <c r="E110" s="57">
        <v>35000</v>
      </c>
      <c r="F110" s="57">
        <v>20683</v>
      </c>
      <c r="G110" s="15">
        <f t="shared" si="4"/>
        <v>0.5909428571428571</v>
      </c>
      <c r="I110" s="79"/>
    </row>
    <row r="111" spans="1:9" x14ac:dyDescent="0.25">
      <c r="A111" s="50"/>
      <c r="B111" s="50">
        <v>5152</v>
      </c>
      <c r="C111" s="51" t="s">
        <v>137</v>
      </c>
      <c r="D111" s="52">
        <v>80000</v>
      </c>
      <c r="E111" s="52">
        <v>105100</v>
      </c>
      <c r="F111" s="47">
        <v>105047.95</v>
      </c>
      <c r="G111" s="15">
        <f t="shared" si="4"/>
        <v>0.99950475737392952</v>
      </c>
      <c r="I111" s="79"/>
    </row>
    <row r="112" spans="1:9" x14ac:dyDescent="0.25">
      <c r="A112" s="50"/>
      <c r="B112" s="50">
        <v>5153</v>
      </c>
      <c r="C112" s="51" t="s">
        <v>115</v>
      </c>
      <c r="D112" s="52">
        <v>60000</v>
      </c>
      <c r="E112" s="52">
        <v>102000</v>
      </c>
      <c r="F112" s="47">
        <v>106229</v>
      </c>
      <c r="G112" s="15">
        <f t="shared" si="4"/>
        <v>1.0414607843137256</v>
      </c>
      <c r="I112" s="79"/>
    </row>
    <row r="113" spans="1:11" x14ac:dyDescent="0.25">
      <c r="A113" s="50"/>
      <c r="B113" s="50">
        <v>5154</v>
      </c>
      <c r="C113" s="51" t="s">
        <v>98</v>
      </c>
      <c r="D113" s="52">
        <v>60000</v>
      </c>
      <c r="E113" s="52">
        <v>96300</v>
      </c>
      <c r="F113" s="47">
        <v>95184</v>
      </c>
      <c r="G113" s="15">
        <f t="shared" si="4"/>
        <v>0.988411214953271</v>
      </c>
      <c r="I113" s="79"/>
    </row>
    <row r="114" spans="1:11" s="83" customFormat="1" x14ac:dyDescent="0.25">
      <c r="A114" s="80"/>
      <c r="B114" s="80">
        <v>5169</v>
      </c>
      <c r="C114" s="84" t="s">
        <v>89</v>
      </c>
      <c r="D114" s="17">
        <v>46000</v>
      </c>
      <c r="E114" s="17">
        <v>294838.15000000002</v>
      </c>
      <c r="F114" s="17">
        <v>306925.27</v>
      </c>
      <c r="G114" s="82">
        <f t="shared" si="4"/>
        <v>1.0409957802272196</v>
      </c>
      <c r="I114" s="86"/>
      <c r="K114" s="86"/>
    </row>
    <row r="115" spans="1:11" x14ac:dyDescent="0.25">
      <c r="A115" s="13"/>
      <c r="B115" s="13">
        <v>5171</v>
      </c>
      <c r="C115" s="16" t="s">
        <v>138</v>
      </c>
      <c r="D115" s="41">
        <v>155000</v>
      </c>
      <c r="E115" s="41">
        <v>355000</v>
      </c>
      <c r="F115" s="47">
        <v>354942.17</v>
      </c>
      <c r="G115" s="15">
        <f t="shared" si="4"/>
        <v>0.99983709859154923</v>
      </c>
      <c r="I115" s="79"/>
      <c r="K115" s="79"/>
    </row>
    <row r="116" spans="1:11" x14ac:dyDescent="0.25">
      <c r="A116" s="13"/>
      <c r="B116" s="13">
        <v>5909</v>
      </c>
      <c r="C116" s="16" t="s">
        <v>135</v>
      </c>
      <c r="D116" s="41"/>
      <c r="E116" s="41">
        <v>43810</v>
      </c>
      <c r="F116" s="47">
        <v>43810</v>
      </c>
      <c r="G116" s="15">
        <f t="shared" si="4"/>
        <v>1</v>
      </c>
      <c r="I116" s="79"/>
    </row>
    <row r="117" spans="1:11" x14ac:dyDescent="0.25">
      <c r="A117" s="13"/>
      <c r="B117" s="13">
        <v>6121</v>
      </c>
      <c r="C117" s="16" t="s">
        <v>82</v>
      </c>
      <c r="D117" s="14">
        <v>14250000</v>
      </c>
      <c r="E117" s="14">
        <v>14015000</v>
      </c>
      <c r="F117" s="14">
        <v>12983866.970000001</v>
      </c>
      <c r="G117" s="15">
        <f t="shared" si="4"/>
        <v>0.92642646949696761</v>
      </c>
      <c r="I117" s="79"/>
      <c r="K117" s="79"/>
    </row>
    <row r="118" spans="1:11" x14ac:dyDescent="0.25">
      <c r="A118" s="36">
        <v>3631</v>
      </c>
      <c r="B118" s="36"/>
      <c r="C118" s="36" t="s">
        <v>139</v>
      </c>
      <c r="D118" s="37">
        <f t="shared" ref="D118:F118" si="6">SUBTOTAL(9,D119)</f>
        <v>100000</v>
      </c>
      <c r="E118" s="37">
        <f t="shared" si="6"/>
        <v>100000</v>
      </c>
      <c r="F118" s="37">
        <f t="shared" si="6"/>
        <v>66084.73</v>
      </c>
      <c r="G118" s="38">
        <f t="shared" si="4"/>
        <v>0.66084729999999992</v>
      </c>
      <c r="I118" s="79"/>
    </row>
    <row r="119" spans="1:11" x14ac:dyDescent="0.25">
      <c r="A119" s="13"/>
      <c r="B119" s="13">
        <v>6121</v>
      </c>
      <c r="C119" s="16" t="s">
        <v>82</v>
      </c>
      <c r="D119" s="14">
        <v>100000</v>
      </c>
      <c r="E119" s="14">
        <v>100000</v>
      </c>
      <c r="F119" s="14">
        <v>66084.73</v>
      </c>
      <c r="G119" s="15">
        <f t="shared" si="4"/>
        <v>0.66084729999999992</v>
      </c>
      <c r="I119" s="79"/>
    </row>
    <row r="120" spans="1:11" x14ac:dyDescent="0.25">
      <c r="A120" s="36">
        <v>3632</v>
      </c>
      <c r="B120" s="36"/>
      <c r="C120" s="36" t="s">
        <v>140</v>
      </c>
      <c r="D120" s="37">
        <f>SUBTOTAL(9,D121:D126)</f>
        <v>157000</v>
      </c>
      <c r="E120" s="37">
        <f>SUBTOTAL(9,E121:E126)</f>
        <v>566619.85</v>
      </c>
      <c r="F120" s="37">
        <f>SUBTOTAL(9,F121:F126)</f>
        <v>462557.89</v>
      </c>
      <c r="G120" s="38">
        <f t="shared" si="4"/>
        <v>0.81634607400358461</v>
      </c>
      <c r="I120" s="79"/>
    </row>
    <row r="121" spans="1:11" x14ac:dyDescent="0.25">
      <c r="A121" s="50"/>
      <c r="B121" s="50">
        <v>5021</v>
      </c>
      <c r="C121" s="51" t="s">
        <v>109</v>
      </c>
      <c r="D121" s="52">
        <v>30000</v>
      </c>
      <c r="E121" s="52">
        <v>30000</v>
      </c>
      <c r="F121" s="52">
        <v>25650</v>
      </c>
      <c r="G121" s="15">
        <f t="shared" si="4"/>
        <v>0.85499999999999998</v>
      </c>
      <c r="I121" s="79"/>
    </row>
    <row r="122" spans="1:11" x14ac:dyDescent="0.25">
      <c r="A122" s="50"/>
      <c r="B122" s="50">
        <v>5137</v>
      </c>
      <c r="C122" s="16" t="s">
        <v>86</v>
      </c>
      <c r="D122" s="57">
        <v>5000</v>
      </c>
      <c r="E122" s="57">
        <v>5000</v>
      </c>
      <c r="F122" s="57">
        <v>0</v>
      </c>
      <c r="G122" s="15">
        <f t="shared" si="4"/>
        <v>0</v>
      </c>
      <c r="I122" s="79"/>
    </row>
    <row r="123" spans="1:11" x14ac:dyDescent="0.25">
      <c r="A123" s="50"/>
      <c r="B123" s="50">
        <v>5139</v>
      </c>
      <c r="C123" s="16" t="s">
        <v>102</v>
      </c>
      <c r="D123" s="57">
        <v>0</v>
      </c>
      <c r="E123" s="57">
        <v>2000</v>
      </c>
      <c r="F123" s="57">
        <v>1887.6</v>
      </c>
      <c r="G123" s="15">
        <f t="shared" si="4"/>
        <v>0.94379999999999997</v>
      </c>
      <c r="I123" s="79"/>
    </row>
    <row r="124" spans="1:11" x14ac:dyDescent="0.25">
      <c r="A124" s="13"/>
      <c r="B124" s="13">
        <v>5169</v>
      </c>
      <c r="C124" s="16" t="s">
        <v>89</v>
      </c>
      <c r="D124" s="14">
        <v>72000</v>
      </c>
      <c r="E124" s="14">
        <v>72000</v>
      </c>
      <c r="F124" s="14">
        <v>79505.850000000006</v>
      </c>
      <c r="G124" s="15">
        <f t="shared" si="4"/>
        <v>1.1042479166666668</v>
      </c>
      <c r="I124" s="79"/>
    </row>
    <row r="125" spans="1:11" x14ac:dyDescent="0.25">
      <c r="A125" s="13"/>
      <c r="B125" s="13">
        <v>5171</v>
      </c>
      <c r="C125" s="16" t="s">
        <v>81</v>
      </c>
      <c r="D125" s="14">
        <v>50000</v>
      </c>
      <c r="E125" s="14">
        <v>50000</v>
      </c>
      <c r="F125" s="14">
        <v>40195</v>
      </c>
      <c r="G125" s="15">
        <f t="shared" si="4"/>
        <v>0.80389999999999995</v>
      </c>
      <c r="I125" s="79"/>
    </row>
    <row r="126" spans="1:11" s="83" customFormat="1" x14ac:dyDescent="0.25">
      <c r="A126" s="80"/>
      <c r="B126" s="80">
        <v>6121</v>
      </c>
      <c r="C126" s="84" t="s">
        <v>82</v>
      </c>
      <c r="D126" s="17">
        <v>0</v>
      </c>
      <c r="E126" s="17">
        <v>407619.85</v>
      </c>
      <c r="F126" s="17">
        <v>315319.44</v>
      </c>
      <c r="G126" s="82">
        <f t="shared" si="4"/>
        <v>0.77356252400367653</v>
      </c>
      <c r="I126" s="86"/>
    </row>
    <row r="127" spans="1:11" x14ac:dyDescent="0.25">
      <c r="A127" s="36">
        <v>3635</v>
      </c>
      <c r="B127" s="36"/>
      <c r="C127" s="36" t="s">
        <v>141</v>
      </c>
      <c r="D127" s="37">
        <f t="shared" ref="D127:F127" si="7">SUBTOTAL(9,D128)</f>
        <v>1180000</v>
      </c>
      <c r="E127" s="37">
        <f t="shared" si="7"/>
        <v>1180000</v>
      </c>
      <c r="F127" s="37">
        <f t="shared" si="7"/>
        <v>454961</v>
      </c>
      <c r="G127" s="38">
        <f t="shared" si="4"/>
        <v>0.38556016949152544</v>
      </c>
      <c r="I127" s="79"/>
    </row>
    <row r="128" spans="1:11" x14ac:dyDescent="0.25">
      <c r="A128" s="13"/>
      <c r="B128" s="13">
        <v>6119</v>
      </c>
      <c r="C128" s="16" t="s">
        <v>142</v>
      </c>
      <c r="D128" s="14">
        <v>1180000</v>
      </c>
      <c r="E128" s="14">
        <v>1180000</v>
      </c>
      <c r="F128" s="14">
        <v>454961</v>
      </c>
      <c r="G128" s="15">
        <f t="shared" si="4"/>
        <v>0.38556016949152544</v>
      </c>
      <c r="I128" s="79"/>
    </row>
    <row r="129" spans="1:11" x14ac:dyDescent="0.25">
      <c r="A129" s="36">
        <v>3639</v>
      </c>
      <c r="B129" s="36"/>
      <c r="C129" s="36" t="s">
        <v>143</v>
      </c>
      <c r="D129" s="37">
        <f>SUBTOTAL(9,D130:D136)</f>
        <v>17544000</v>
      </c>
      <c r="E129" s="37">
        <f>SUBTOTAL(9,E130:E136)</f>
        <v>17889000</v>
      </c>
      <c r="F129" s="37">
        <f>SUBTOTAL(9,F130:F136)</f>
        <v>17104821.079999998</v>
      </c>
      <c r="G129" s="38">
        <f t="shared" si="4"/>
        <v>0.95616418357649946</v>
      </c>
      <c r="I129" s="79"/>
    </row>
    <row r="130" spans="1:11" s="83" customFormat="1" x14ac:dyDescent="0.25">
      <c r="A130" s="80"/>
      <c r="B130" s="80">
        <v>5166</v>
      </c>
      <c r="C130" s="84" t="s">
        <v>144</v>
      </c>
      <c r="D130" s="17">
        <v>700000</v>
      </c>
      <c r="E130" s="17">
        <v>800000</v>
      </c>
      <c r="F130" s="17">
        <v>1062759.3999999999</v>
      </c>
      <c r="G130" s="82">
        <f t="shared" si="4"/>
        <v>1.3284492499999998</v>
      </c>
      <c r="I130" s="86"/>
      <c r="K130" s="86"/>
    </row>
    <row r="131" spans="1:11" x14ac:dyDescent="0.25">
      <c r="A131" s="13"/>
      <c r="B131" s="13">
        <v>5169</v>
      </c>
      <c r="C131" s="16" t="s">
        <v>145</v>
      </c>
      <c r="D131" s="14">
        <v>50000</v>
      </c>
      <c r="E131" s="14">
        <v>50000</v>
      </c>
      <c r="F131" s="14">
        <v>44242.48</v>
      </c>
      <c r="G131" s="15">
        <f t="shared" si="4"/>
        <v>0.88484960000000001</v>
      </c>
      <c r="I131" s="79"/>
    </row>
    <row r="132" spans="1:11" x14ac:dyDescent="0.25">
      <c r="A132" s="13"/>
      <c r="B132" s="13">
        <v>5179</v>
      </c>
      <c r="C132" s="16" t="s">
        <v>146</v>
      </c>
      <c r="D132" s="14"/>
      <c r="E132" s="17">
        <v>345000</v>
      </c>
      <c r="F132" s="14">
        <v>345000</v>
      </c>
      <c r="G132" s="15">
        <f t="shared" si="4"/>
        <v>1</v>
      </c>
      <c r="I132" s="79"/>
    </row>
    <row r="133" spans="1:11" x14ac:dyDescent="0.25">
      <c r="A133" s="13"/>
      <c r="B133" s="13">
        <v>5331</v>
      </c>
      <c r="C133" s="16" t="s">
        <v>147</v>
      </c>
      <c r="D133" s="14">
        <v>14500000</v>
      </c>
      <c r="E133" s="14">
        <v>14500000</v>
      </c>
      <c r="F133" s="14">
        <v>14500000</v>
      </c>
      <c r="G133" s="15">
        <f t="shared" ref="G133:G197" si="8">IF(E133=0,"--",F133/E133)</f>
        <v>1</v>
      </c>
      <c r="I133" s="79"/>
    </row>
    <row r="134" spans="1:11" x14ac:dyDescent="0.25">
      <c r="A134" s="13"/>
      <c r="B134" s="13">
        <v>6121</v>
      </c>
      <c r="C134" s="16" t="s">
        <v>148</v>
      </c>
      <c r="D134" s="14">
        <v>1994000</v>
      </c>
      <c r="E134" s="14">
        <v>1621145</v>
      </c>
      <c r="F134" s="14">
        <v>590014.19999999995</v>
      </c>
      <c r="G134" s="15">
        <f t="shared" si="8"/>
        <v>0.36394906069475585</v>
      </c>
      <c r="I134" s="79"/>
    </row>
    <row r="135" spans="1:11" x14ac:dyDescent="0.25">
      <c r="A135" s="13"/>
      <c r="B135" s="13">
        <v>6130</v>
      </c>
      <c r="C135" s="16" t="s">
        <v>149</v>
      </c>
      <c r="D135" s="14">
        <v>300000</v>
      </c>
      <c r="E135" s="14">
        <v>300000</v>
      </c>
      <c r="F135" s="14">
        <v>289950</v>
      </c>
      <c r="G135" s="15">
        <f t="shared" si="8"/>
        <v>0.96650000000000003</v>
      </c>
      <c r="I135" s="79"/>
    </row>
    <row r="136" spans="1:11" x14ac:dyDescent="0.25">
      <c r="A136" s="13"/>
      <c r="B136" s="13">
        <v>6319</v>
      </c>
      <c r="C136" s="16" t="s">
        <v>150</v>
      </c>
      <c r="D136" s="14"/>
      <c r="E136" s="14">
        <v>272855</v>
      </c>
      <c r="F136" s="14">
        <v>272855</v>
      </c>
      <c r="G136" s="15">
        <f t="shared" si="8"/>
        <v>1</v>
      </c>
      <c r="I136" s="79"/>
    </row>
    <row r="137" spans="1:11" x14ac:dyDescent="0.25">
      <c r="A137" s="36">
        <v>3721</v>
      </c>
      <c r="B137" s="36"/>
      <c r="C137" s="36" t="s">
        <v>151</v>
      </c>
      <c r="D137" s="37">
        <f>SUBTOTAL(9,D138)</f>
        <v>130000</v>
      </c>
      <c r="E137" s="37">
        <f>SUBTOTAL(9,E138)</f>
        <v>130000</v>
      </c>
      <c r="F137" s="37">
        <f>SUBTOTAL(9,F138)</f>
        <v>128902.69</v>
      </c>
      <c r="G137" s="38">
        <f t="shared" si="8"/>
        <v>0.9915591538461539</v>
      </c>
      <c r="I137" s="79"/>
    </row>
    <row r="138" spans="1:11" s="83" customFormat="1" x14ac:dyDescent="0.25">
      <c r="A138" s="80"/>
      <c r="B138" s="80">
        <v>5169</v>
      </c>
      <c r="C138" s="84" t="s">
        <v>89</v>
      </c>
      <c r="D138" s="17">
        <v>130000</v>
      </c>
      <c r="E138" s="17">
        <v>130000</v>
      </c>
      <c r="F138" s="17">
        <v>128902.69</v>
      </c>
      <c r="G138" s="82">
        <f t="shared" si="8"/>
        <v>0.9915591538461539</v>
      </c>
      <c r="I138" s="86"/>
      <c r="K138" s="86"/>
    </row>
    <row r="139" spans="1:11" x14ac:dyDescent="0.25">
      <c r="A139" s="36">
        <v>3722</v>
      </c>
      <c r="B139" s="36"/>
      <c r="C139" s="36" t="s">
        <v>152</v>
      </c>
      <c r="D139" s="37">
        <f>SUBTOTAL(9,D140:D142)</f>
        <v>4345000</v>
      </c>
      <c r="E139" s="37">
        <f>SUBTOTAL(9,E140:E142)</f>
        <v>4345000</v>
      </c>
      <c r="F139" s="37">
        <f>SUBTOTAL(9,F140:F142)</f>
        <v>4316848.6900000004</v>
      </c>
      <c r="G139" s="38">
        <f t="shared" si="8"/>
        <v>0.9935209873417723</v>
      </c>
      <c r="I139" s="79"/>
    </row>
    <row r="140" spans="1:11" x14ac:dyDescent="0.25">
      <c r="A140" s="13"/>
      <c r="B140" s="13">
        <v>5139</v>
      </c>
      <c r="C140" s="16" t="s">
        <v>87</v>
      </c>
      <c r="D140" s="14">
        <v>45000</v>
      </c>
      <c r="E140" s="14">
        <v>53500</v>
      </c>
      <c r="F140" s="17">
        <v>53197.25</v>
      </c>
      <c r="G140" s="15">
        <f t="shared" si="8"/>
        <v>0.99434112149532705</v>
      </c>
      <c r="I140" s="79"/>
    </row>
    <row r="141" spans="1:11" x14ac:dyDescent="0.25">
      <c r="A141" s="13"/>
      <c r="B141" s="58">
        <v>5166</v>
      </c>
      <c r="C141" s="16" t="s">
        <v>144</v>
      </c>
      <c r="D141" s="14">
        <v>50000</v>
      </c>
      <c r="E141" s="14">
        <v>41500</v>
      </c>
      <c r="F141" s="17">
        <v>27830</v>
      </c>
      <c r="G141" s="15">
        <f t="shared" si="8"/>
        <v>0.67060240963855422</v>
      </c>
      <c r="I141" s="79"/>
    </row>
    <row r="142" spans="1:11" x14ac:dyDescent="0.25">
      <c r="A142" s="13"/>
      <c r="B142" s="13">
        <v>5169</v>
      </c>
      <c r="C142" s="16" t="s">
        <v>89</v>
      </c>
      <c r="D142" s="14">
        <v>4250000</v>
      </c>
      <c r="E142" s="14">
        <v>4250000</v>
      </c>
      <c r="F142" s="14">
        <v>4235821.4400000004</v>
      </c>
      <c r="G142" s="15">
        <f t="shared" si="8"/>
        <v>0.99666386823529418</v>
      </c>
      <c r="I142" s="79"/>
      <c r="K142" s="79"/>
    </row>
    <row r="143" spans="1:11" x14ac:dyDescent="0.25">
      <c r="A143" s="36">
        <v>3741</v>
      </c>
      <c r="B143" s="36">
        <v>3741</v>
      </c>
      <c r="C143" s="36" t="s">
        <v>153</v>
      </c>
      <c r="D143" s="37">
        <f>SUBTOTAL(9,D144:D146)</f>
        <v>25000</v>
      </c>
      <c r="E143" s="37">
        <f>SUBTOTAL(9,E144:E146)</f>
        <v>25000</v>
      </c>
      <c r="F143" s="37">
        <f>SUBTOTAL(9,F144:F146)</f>
        <v>13884</v>
      </c>
      <c r="G143" s="38">
        <f t="shared" si="8"/>
        <v>0.55535999999999996</v>
      </c>
      <c r="I143" s="79"/>
    </row>
    <row r="144" spans="1:11" s="83" customFormat="1" x14ac:dyDescent="0.25">
      <c r="A144" s="80"/>
      <c r="B144" s="80">
        <v>5021</v>
      </c>
      <c r="C144" s="84" t="s">
        <v>121</v>
      </c>
      <c r="D144" s="17">
        <v>5000</v>
      </c>
      <c r="E144" s="17">
        <v>5000</v>
      </c>
      <c r="F144" s="17">
        <v>13884</v>
      </c>
      <c r="G144" s="82">
        <f t="shared" si="8"/>
        <v>2.7768000000000002</v>
      </c>
      <c r="I144" s="86"/>
    </row>
    <row r="145" spans="1:11" x14ac:dyDescent="0.25">
      <c r="A145" s="13"/>
      <c r="B145" s="13">
        <v>5139</v>
      </c>
      <c r="C145" s="16" t="s">
        <v>87</v>
      </c>
      <c r="D145" s="14">
        <v>5000</v>
      </c>
      <c r="E145" s="14">
        <v>5000</v>
      </c>
      <c r="F145" s="14">
        <v>0</v>
      </c>
      <c r="G145" s="15">
        <f t="shared" si="8"/>
        <v>0</v>
      </c>
      <c r="I145" s="79"/>
    </row>
    <row r="146" spans="1:11" x14ac:dyDescent="0.25">
      <c r="A146" s="13"/>
      <c r="B146" s="13">
        <v>5169</v>
      </c>
      <c r="C146" s="16" t="s">
        <v>89</v>
      </c>
      <c r="D146" s="14">
        <v>15000</v>
      </c>
      <c r="E146" s="14">
        <v>15000</v>
      </c>
      <c r="F146" s="14">
        <v>0</v>
      </c>
      <c r="G146" s="15">
        <f t="shared" si="8"/>
        <v>0</v>
      </c>
      <c r="I146" s="79"/>
    </row>
    <row r="147" spans="1:11" x14ac:dyDescent="0.25">
      <c r="A147" s="36">
        <v>3745</v>
      </c>
      <c r="B147" s="36"/>
      <c r="C147" s="36" t="s">
        <v>154</v>
      </c>
      <c r="D147" s="59">
        <f>SUBTOTAL(9,D148:D153)</f>
        <v>1395000</v>
      </c>
      <c r="E147" s="59">
        <f>SUBTOTAL(9,E148:E153)</f>
        <v>1395000</v>
      </c>
      <c r="F147" s="59">
        <f>SUBTOTAL(9,F148:F153)</f>
        <v>1104865.6400000001</v>
      </c>
      <c r="G147" s="38">
        <f t="shared" si="8"/>
        <v>0.79201837992831547</v>
      </c>
      <c r="I147" s="79"/>
    </row>
    <row r="148" spans="1:11" x14ac:dyDescent="0.25">
      <c r="A148" s="13"/>
      <c r="B148" s="13">
        <v>5021</v>
      </c>
      <c r="C148" s="16" t="s">
        <v>121</v>
      </c>
      <c r="D148" s="60">
        <v>100000</v>
      </c>
      <c r="E148" s="60">
        <v>100000</v>
      </c>
      <c r="F148" s="60">
        <v>59840</v>
      </c>
      <c r="G148" s="15">
        <f t="shared" si="8"/>
        <v>0.59840000000000004</v>
      </c>
      <c r="I148" s="79"/>
    </row>
    <row r="149" spans="1:11" x14ac:dyDescent="0.25">
      <c r="A149" s="13"/>
      <c r="B149" s="13">
        <v>5137</v>
      </c>
      <c r="C149" s="16" t="s">
        <v>155</v>
      </c>
      <c r="D149" s="20">
        <v>50000</v>
      </c>
      <c r="E149" s="20">
        <v>121500</v>
      </c>
      <c r="F149" s="61">
        <v>126804.89</v>
      </c>
      <c r="G149" s="15">
        <f t="shared" si="8"/>
        <v>1.043661646090535</v>
      </c>
      <c r="I149" s="79"/>
    </row>
    <row r="150" spans="1:11" x14ac:dyDescent="0.25">
      <c r="A150" s="13"/>
      <c r="B150" s="13">
        <v>5139</v>
      </c>
      <c r="C150" s="16" t="s">
        <v>87</v>
      </c>
      <c r="D150" s="20">
        <v>55000</v>
      </c>
      <c r="E150" s="20">
        <v>55000</v>
      </c>
      <c r="F150" s="61">
        <v>31410.41</v>
      </c>
      <c r="G150" s="15">
        <f t="shared" si="8"/>
        <v>0.57109836363636368</v>
      </c>
      <c r="I150" s="79"/>
    </row>
    <row r="151" spans="1:11" s="83" customFormat="1" x14ac:dyDescent="0.25">
      <c r="A151" s="80"/>
      <c r="B151" s="80">
        <v>5169</v>
      </c>
      <c r="C151" s="84" t="s">
        <v>89</v>
      </c>
      <c r="D151" s="61">
        <v>630000</v>
      </c>
      <c r="E151" s="61">
        <v>630000</v>
      </c>
      <c r="F151" s="61">
        <v>487093.34</v>
      </c>
      <c r="G151" s="82">
        <f t="shared" si="8"/>
        <v>0.77316403174603177</v>
      </c>
      <c r="I151" s="86"/>
    </row>
    <row r="152" spans="1:11" s="83" customFormat="1" x14ac:dyDescent="0.25">
      <c r="A152" s="80"/>
      <c r="B152" s="80">
        <v>5171</v>
      </c>
      <c r="C152" s="84" t="s">
        <v>81</v>
      </c>
      <c r="D152" s="61">
        <v>160000</v>
      </c>
      <c r="E152" s="61">
        <v>321000</v>
      </c>
      <c r="F152" s="61">
        <v>330996</v>
      </c>
      <c r="G152" s="82">
        <f t="shared" si="8"/>
        <v>1.0311401869158878</v>
      </c>
      <c r="I152" s="86"/>
      <c r="K152" s="86"/>
    </row>
    <row r="153" spans="1:11" x14ac:dyDescent="0.25">
      <c r="A153" s="13"/>
      <c r="B153" s="13">
        <v>6121</v>
      </c>
      <c r="C153" s="16" t="s">
        <v>82</v>
      </c>
      <c r="D153" s="52">
        <v>400000</v>
      </c>
      <c r="E153" s="52">
        <v>167500</v>
      </c>
      <c r="F153" s="47">
        <v>68721</v>
      </c>
      <c r="G153" s="15">
        <f t="shared" si="8"/>
        <v>0.41027462686567162</v>
      </c>
      <c r="I153" s="79"/>
    </row>
    <row r="154" spans="1:11" x14ac:dyDescent="0.25">
      <c r="A154" s="36">
        <v>3799</v>
      </c>
      <c r="B154" s="36"/>
      <c r="C154" s="36" t="s">
        <v>156</v>
      </c>
      <c r="D154" s="37">
        <f t="shared" ref="D154:F154" si="9">SUBTOTAL(9,D155)</f>
        <v>20000</v>
      </c>
      <c r="E154" s="37">
        <f t="shared" si="9"/>
        <v>20000</v>
      </c>
      <c r="F154" s="37">
        <f t="shared" si="9"/>
        <v>19602</v>
      </c>
      <c r="G154" s="38">
        <f t="shared" si="8"/>
        <v>0.98009999999999997</v>
      </c>
      <c r="I154" s="79"/>
    </row>
    <row r="155" spans="1:11" s="83" customFormat="1" x14ac:dyDescent="0.25">
      <c r="A155" s="80"/>
      <c r="B155" s="80">
        <v>5169</v>
      </c>
      <c r="C155" s="84" t="s">
        <v>89</v>
      </c>
      <c r="D155" s="17">
        <v>20000</v>
      </c>
      <c r="E155" s="17">
        <v>20000</v>
      </c>
      <c r="F155" s="17">
        <v>19602</v>
      </c>
      <c r="G155" s="82">
        <f t="shared" si="8"/>
        <v>0.98009999999999997</v>
      </c>
      <c r="I155" s="86"/>
      <c r="K155" s="86"/>
    </row>
    <row r="156" spans="1:11" x14ac:dyDescent="0.25">
      <c r="A156" s="36">
        <v>4341</v>
      </c>
      <c r="B156" s="36"/>
      <c r="C156" s="36" t="s">
        <v>157</v>
      </c>
      <c r="D156" s="37">
        <f t="shared" ref="D156:F156" si="10">SUBTOTAL(9,D157)</f>
        <v>335000</v>
      </c>
      <c r="E156" s="37">
        <f t="shared" si="10"/>
        <v>337000</v>
      </c>
      <c r="F156" s="37">
        <f t="shared" si="10"/>
        <v>303485</v>
      </c>
      <c r="G156" s="38">
        <f t="shared" si="8"/>
        <v>0.90054896142433238</v>
      </c>
      <c r="I156" s="79"/>
    </row>
    <row r="157" spans="1:11" x14ac:dyDescent="0.25">
      <c r="A157" s="50"/>
      <c r="B157" s="50">
        <v>5192</v>
      </c>
      <c r="C157" s="51" t="s">
        <v>158</v>
      </c>
      <c r="D157" s="52">
        <v>335000</v>
      </c>
      <c r="E157" s="52">
        <v>337000</v>
      </c>
      <c r="F157" s="52">
        <v>303485</v>
      </c>
      <c r="G157" s="15">
        <f t="shared" si="8"/>
        <v>0.90054896142433238</v>
      </c>
      <c r="I157" s="79"/>
    </row>
    <row r="158" spans="1:11" x14ac:dyDescent="0.25">
      <c r="A158" s="36">
        <v>4351</v>
      </c>
      <c r="B158" s="36"/>
      <c r="C158" s="36" t="s">
        <v>61</v>
      </c>
      <c r="D158" s="37">
        <f>SUBTOTAL(9,D159:D168)</f>
        <v>1967500</v>
      </c>
      <c r="E158" s="37">
        <f>SUBTOTAL(9,E159:E168)</f>
        <v>1986500</v>
      </c>
      <c r="F158" s="37">
        <f>SUBTOTAL(9,F159:F168)</f>
        <v>1683873.1099999999</v>
      </c>
      <c r="G158" s="38">
        <f t="shared" si="8"/>
        <v>0.84765824817518243</v>
      </c>
      <c r="I158" s="79"/>
    </row>
    <row r="159" spans="1:11" x14ac:dyDescent="0.25">
      <c r="A159" s="13"/>
      <c r="B159" s="13">
        <v>5011</v>
      </c>
      <c r="C159" s="16" t="s">
        <v>108</v>
      </c>
      <c r="D159" s="14">
        <v>1025000</v>
      </c>
      <c r="E159" s="14">
        <v>1045000</v>
      </c>
      <c r="F159" s="14">
        <v>780497</v>
      </c>
      <c r="G159" s="15">
        <f t="shared" si="8"/>
        <v>0.74688708133971293</v>
      </c>
      <c r="I159" s="79"/>
    </row>
    <row r="160" spans="1:11" x14ac:dyDescent="0.25">
      <c r="A160" s="13"/>
      <c r="B160" s="13">
        <v>5031</v>
      </c>
      <c r="C160" s="16" t="s">
        <v>110</v>
      </c>
      <c r="D160" s="14">
        <v>194000</v>
      </c>
      <c r="E160" s="14">
        <v>194000</v>
      </c>
      <c r="F160" s="14">
        <v>191694.5</v>
      </c>
      <c r="G160" s="15">
        <f t="shared" si="8"/>
        <v>0.98811597938144324</v>
      </c>
      <c r="I160" s="79"/>
    </row>
    <row r="161" spans="1:9" x14ac:dyDescent="0.25">
      <c r="A161" s="13"/>
      <c r="B161" s="13">
        <v>5032</v>
      </c>
      <c r="C161" s="16" t="s">
        <v>111</v>
      </c>
      <c r="D161" s="14">
        <v>75000</v>
      </c>
      <c r="E161" s="14">
        <v>75000</v>
      </c>
      <c r="F161" s="14">
        <v>69316</v>
      </c>
      <c r="G161" s="15">
        <f t="shared" si="8"/>
        <v>0.92421333333333333</v>
      </c>
      <c r="I161" s="79"/>
    </row>
    <row r="162" spans="1:9" x14ac:dyDescent="0.25">
      <c r="A162" s="13"/>
      <c r="B162" s="13">
        <v>5132</v>
      </c>
      <c r="C162" s="16" t="s">
        <v>159</v>
      </c>
      <c r="D162" s="14">
        <v>5000</v>
      </c>
      <c r="E162" s="14">
        <v>5000</v>
      </c>
      <c r="F162" s="14">
        <v>5000</v>
      </c>
      <c r="G162" s="15">
        <f t="shared" si="8"/>
        <v>1</v>
      </c>
      <c r="I162" s="79"/>
    </row>
    <row r="163" spans="1:9" x14ac:dyDescent="0.25">
      <c r="A163" s="13"/>
      <c r="B163" s="13">
        <v>5137</v>
      </c>
      <c r="C163" s="16" t="s">
        <v>155</v>
      </c>
      <c r="D163" s="14">
        <v>10000</v>
      </c>
      <c r="E163" s="14">
        <v>7540</v>
      </c>
      <c r="F163" s="17">
        <v>3315</v>
      </c>
      <c r="G163" s="15">
        <f t="shared" si="8"/>
        <v>0.43965517241379309</v>
      </c>
      <c r="I163" s="79"/>
    </row>
    <row r="164" spans="1:9" x14ac:dyDescent="0.25">
      <c r="A164" s="13"/>
      <c r="B164" s="13">
        <v>5139</v>
      </c>
      <c r="C164" s="16" t="s">
        <v>87</v>
      </c>
      <c r="D164" s="14">
        <v>10000</v>
      </c>
      <c r="E164" s="14">
        <v>10000</v>
      </c>
      <c r="F164" s="17">
        <v>9936</v>
      </c>
      <c r="G164" s="15">
        <f t="shared" si="8"/>
        <v>0.99360000000000004</v>
      </c>
      <c r="I164" s="79"/>
    </row>
    <row r="165" spans="1:9" x14ac:dyDescent="0.25">
      <c r="A165" s="13"/>
      <c r="B165" s="13">
        <v>5156</v>
      </c>
      <c r="C165" s="16" t="s">
        <v>160</v>
      </c>
      <c r="D165" s="14">
        <v>25000</v>
      </c>
      <c r="E165" s="14">
        <v>25000</v>
      </c>
      <c r="F165" s="17">
        <v>23912</v>
      </c>
      <c r="G165" s="15">
        <f t="shared" si="8"/>
        <v>0.95648</v>
      </c>
      <c r="I165" s="79"/>
    </row>
    <row r="166" spans="1:9" x14ac:dyDescent="0.25">
      <c r="A166" s="13"/>
      <c r="B166" s="13">
        <v>5167</v>
      </c>
      <c r="C166" s="16" t="s">
        <v>161</v>
      </c>
      <c r="D166" s="14">
        <v>6000</v>
      </c>
      <c r="E166" s="14">
        <v>7460</v>
      </c>
      <c r="F166" s="17">
        <v>7460</v>
      </c>
      <c r="G166" s="15">
        <f t="shared" si="8"/>
        <v>1</v>
      </c>
      <c r="I166" s="79"/>
    </row>
    <row r="167" spans="1:9" x14ac:dyDescent="0.25">
      <c r="A167" s="13"/>
      <c r="B167" s="13">
        <v>5169</v>
      </c>
      <c r="C167" s="16" t="s">
        <v>89</v>
      </c>
      <c r="D167" s="14">
        <v>617000</v>
      </c>
      <c r="E167" s="14">
        <v>617000</v>
      </c>
      <c r="F167" s="14">
        <v>592287.61</v>
      </c>
      <c r="G167" s="15">
        <f t="shared" si="8"/>
        <v>0.9599475040518638</v>
      </c>
      <c r="I167" s="79"/>
    </row>
    <row r="168" spans="1:9" x14ac:dyDescent="0.25">
      <c r="A168" s="13"/>
      <c r="B168" s="13">
        <v>5173</v>
      </c>
      <c r="C168" s="16" t="s">
        <v>118</v>
      </c>
      <c r="D168" s="14">
        <v>500</v>
      </c>
      <c r="E168" s="14">
        <v>500</v>
      </c>
      <c r="F168" s="14">
        <v>455</v>
      </c>
      <c r="G168" s="15">
        <f t="shared" si="8"/>
        <v>0.91</v>
      </c>
      <c r="I168" s="79"/>
    </row>
    <row r="169" spans="1:9" x14ac:dyDescent="0.25">
      <c r="A169" s="48">
        <v>5213</v>
      </c>
      <c r="B169" s="48"/>
      <c r="C169" s="49" t="s">
        <v>213</v>
      </c>
      <c r="D169" s="37"/>
      <c r="E169" s="37">
        <f>E170</f>
        <v>10000</v>
      </c>
      <c r="F169" s="37">
        <f>F170</f>
        <v>0</v>
      </c>
      <c r="G169" s="38">
        <f t="shared" si="8"/>
        <v>0</v>
      </c>
      <c r="I169" s="79"/>
    </row>
    <row r="170" spans="1:9" s="83" customFormat="1" x14ac:dyDescent="0.25">
      <c r="A170" s="80"/>
      <c r="B170" s="80">
        <v>5903</v>
      </c>
      <c r="C170" s="84" t="s">
        <v>203</v>
      </c>
      <c r="D170" s="17"/>
      <c r="E170" s="17">
        <v>10000</v>
      </c>
      <c r="F170" s="17">
        <f>0</f>
        <v>0</v>
      </c>
      <c r="G170" s="15">
        <f t="shared" si="8"/>
        <v>0</v>
      </c>
      <c r="I170" s="86"/>
    </row>
    <row r="171" spans="1:9" x14ac:dyDescent="0.25">
      <c r="A171" s="36">
        <v>5311</v>
      </c>
      <c r="B171" s="36"/>
      <c r="C171" s="36" t="s">
        <v>162</v>
      </c>
      <c r="D171" s="37">
        <f>SUBTOTAL(9,D172:D191)</f>
        <v>7177791</v>
      </c>
      <c r="E171" s="37">
        <f>SUBTOTAL(9,E172:E191)</f>
        <v>7266791</v>
      </c>
      <c r="F171" s="37">
        <f>SUBTOTAL(9,F172:F191)</f>
        <v>7242478.3700000001</v>
      </c>
      <c r="G171" s="38">
        <f>IF(E171=0,"--",F171/E171)</f>
        <v>0.99665428247489163</v>
      </c>
      <c r="I171" s="79"/>
    </row>
    <row r="172" spans="1:9" x14ac:dyDescent="0.25">
      <c r="A172" s="13"/>
      <c r="B172" s="13">
        <v>5011</v>
      </c>
      <c r="C172" s="16" t="s">
        <v>108</v>
      </c>
      <c r="D172" s="14">
        <v>4900000</v>
      </c>
      <c r="E172" s="14">
        <v>4880000</v>
      </c>
      <c r="F172" s="14">
        <v>4850367</v>
      </c>
      <c r="G172" s="15">
        <f t="shared" si="8"/>
        <v>0.99392766393442622</v>
      </c>
      <c r="I172" s="79"/>
    </row>
    <row r="173" spans="1:9" x14ac:dyDescent="0.25">
      <c r="A173" s="13"/>
      <c r="B173" s="13">
        <v>5021</v>
      </c>
      <c r="C173" s="16" t="s">
        <v>121</v>
      </c>
      <c r="D173" s="14">
        <v>42000</v>
      </c>
      <c r="E173" s="14">
        <v>62000</v>
      </c>
      <c r="F173" s="14">
        <v>43012</v>
      </c>
      <c r="G173" s="15">
        <f t="shared" si="8"/>
        <v>0.69374193548387098</v>
      </c>
      <c r="I173" s="79"/>
    </row>
    <row r="174" spans="1:9" x14ac:dyDescent="0.25">
      <c r="A174" s="13"/>
      <c r="B174" s="13">
        <v>5031</v>
      </c>
      <c r="C174" s="16" t="s">
        <v>110</v>
      </c>
      <c r="D174" s="14">
        <v>1100000</v>
      </c>
      <c r="E174" s="14">
        <v>1100000</v>
      </c>
      <c r="F174" s="14">
        <v>1214624</v>
      </c>
      <c r="G174" s="15">
        <f t="shared" si="8"/>
        <v>1.1042036363636363</v>
      </c>
      <c r="I174" s="79"/>
    </row>
    <row r="175" spans="1:9" x14ac:dyDescent="0.25">
      <c r="A175" s="13"/>
      <c r="B175" s="13">
        <v>5032</v>
      </c>
      <c r="C175" s="16" t="s">
        <v>111</v>
      </c>
      <c r="D175" s="14">
        <v>430000</v>
      </c>
      <c r="E175" s="14">
        <v>430000</v>
      </c>
      <c r="F175" s="14">
        <v>439128</v>
      </c>
      <c r="G175" s="15">
        <f t="shared" si="8"/>
        <v>1.0212279069767443</v>
      </c>
      <c r="I175" s="79"/>
    </row>
    <row r="176" spans="1:9" x14ac:dyDescent="0.25">
      <c r="A176" s="13"/>
      <c r="B176" s="13">
        <v>5132</v>
      </c>
      <c r="C176" s="16" t="s">
        <v>159</v>
      </c>
      <c r="D176" s="14">
        <v>40000</v>
      </c>
      <c r="E176" s="14">
        <v>60000</v>
      </c>
      <c r="F176" s="14">
        <v>54632</v>
      </c>
      <c r="G176" s="15">
        <f t="shared" si="8"/>
        <v>0.91053333333333331</v>
      </c>
      <c r="I176" s="79"/>
    </row>
    <row r="177" spans="1:9" x14ac:dyDescent="0.25">
      <c r="A177" s="13"/>
      <c r="B177" s="13">
        <v>5133</v>
      </c>
      <c r="C177" s="16" t="s">
        <v>163</v>
      </c>
      <c r="D177" s="14">
        <v>1000</v>
      </c>
      <c r="E177" s="14">
        <v>1000</v>
      </c>
      <c r="F177" s="14">
        <v>0</v>
      </c>
      <c r="G177" s="15">
        <f t="shared" si="8"/>
        <v>0</v>
      </c>
      <c r="I177" s="79"/>
    </row>
    <row r="178" spans="1:9" x14ac:dyDescent="0.25">
      <c r="A178" s="13"/>
      <c r="B178" s="13">
        <v>5136</v>
      </c>
      <c r="C178" s="16" t="s">
        <v>164</v>
      </c>
      <c r="D178" s="14">
        <v>2000</v>
      </c>
      <c r="E178" s="14">
        <v>500</v>
      </c>
      <c r="F178" s="14">
        <v>300</v>
      </c>
      <c r="G178" s="15">
        <f t="shared" si="8"/>
        <v>0.6</v>
      </c>
      <c r="I178" s="79"/>
    </row>
    <row r="179" spans="1:9" x14ac:dyDescent="0.25">
      <c r="A179" s="13"/>
      <c r="B179" s="13">
        <v>5137</v>
      </c>
      <c r="C179" s="16" t="s">
        <v>155</v>
      </c>
      <c r="D179" s="14">
        <v>55000</v>
      </c>
      <c r="E179" s="14">
        <v>55000</v>
      </c>
      <c r="F179" s="14">
        <v>51018.080000000002</v>
      </c>
      <c r="G179" s="15">
        <f t="shared" si="8"/>
        <v>0.92760145454545462</v>
      </c>
      <c r="I179" s="79"/>
    </row>
    <row r="180" spans="1:9" x14ac:dyDescent="0.25">
      <c r="A180" s="13"/>
      <c r="B180" s="13">
        <v>5139</v>
      </c>
      <c r="C180" s="16" t="s">
        <v>87</v>
      </c>
      <c r="D180" s="14">
        <v>25000</v>
      </c>
      <c r="E180" s="14">
        <v>35000</v>
      </c>
      <c r="F180" s="14">
        <v>35607.519999999997</v>
      </c>
      <c r="G180" s="15">
        <f t="shared" si="8"/>
        <v>1.0173577142857142</v>
      </c>
      <c r="I180" s="79"/>
    </row>
    <row r="181" spans="1:9" x14ac:dyDescent="0.25">
      <c r="A181" s="13"/>
      <c r="B181" s="13">
        <v>5151</v>
      </c>
      <c r="C181" s="16" t="s">
        <v>114</v>
      </c>
      <c r="D181" s="14">
        <v>7000</v>
      </c>
      <c r="E181" s="14">
        <v>7000</v>
      </c>
      <c r="F181" s="14">
        <v>3385</v>
      </c>
      <c r="G181" s="15">
        <f t="shared" si="8"/>
        <v>0.4835714285714286</v>
      </c>
      <c r="I181" s="79"/>
    </row>
    <row r="182" spans="1:9" x14ac:dyDescent="0.25">
      <c r="A182" s="13"/>
      <c r="B182" s="13">
        <v>5153</v>
      </c>
      <c r="C182" s="16" t="s">
        <v>115</v>
      </c>
      <c r="D182" s="14">
        <v>40000</v>
      </c>
      <c r="E182" s="14">
        <v>49500</v>
      </c>
      <c r="F182" s="17">
        <v>50823.45</v>
      </c>
      <c r="G182" s="15">
        <f t="shared" si="8"/>
        <v>1.0267363636363636</v>
      </c>
      <c r="I182" s="79"/>
    </row>
    <row r="183" spans="1:9" x14ac:dyDescent="0.25">
      <c r="A183" s="13"/>
      <c r="B183" s="13">
        <v>5154</v>
      </c>
      <c r="C183" s="16" t="s">
        <v>80</v>
      </c>
      <c r="D183" s="14">
        <v>60000</v>
      </c>
      <c r="E183" s="14">
        <v>37500</v>
      </c>
      <c r="F183" s="14">
        <v>35457</v>
      </c>
      <c r="G183" s="15">
        <f t="shared" si="8"/>
        <v>0.94552000000000003</v>
      </c>
      <c r="I183" s="79"/>
    </row>
    <row r="184" spans="1:9" x14ac:dyDescent="0.25">
      <c r="A184" s="13"/>
      <c r="B184" s="13">
        <v>5156</v>
      </c>
      <c r="C184" s="16" t="s">
        <v>160</v>
      </c>
      <c r="D184" s="14">
        <v>80000</v>
      </c>
      <c r="E184" s="14">
        <v>80000</v>
      </c>
      <c r="F184" s="14">
        <v>80745.320000000007</v>
      </c>
      <c r="G184" s="15">
        <f t="shared" si="8"/>
        <v>1.0093165000000002</v>
      </c>
      <c r="I184" s="79"/>
    </row>
    <row r="185" spans="1:9" x14ac:dyDescent="0.25">
      <c r="A185" s="13"/>
      <c r="B185" s="13">
        <v>5162</v>
      </c>
      <c r="C185" s="16" t="s">
        <v>165</v>
      </c>
      <c r="D185" s="14">
        <v>20000</v>
      </c>
      <c r="E185" s="14">
        <v>20000</v>
      </c>
      <c r="F185" s="14">
        <v>11750.4</v>
      </c>
      <c r="G185" s="15">
        <f t="shared" si="8"/>
        <v>0.58751999999999993</v>
      </c>
      <c r="I185" s="79"/>
    </row>
    <row r="186" spans="1:9" x14ac:dyDescent="0.25">
      <c r="A186" s="13"/>
      <c r="B186" s="13">
        <v>5167</v>
      </c>
      <c r="C186" s="16" t="s">
        <v>166</v>
      </c>
      <c r="D186" s="14">
        <v>50000</v>
      </c>
      <c r="E186" s="14">
        <v>38000</v>
      </c>
      <c r="F186" s="14">
        <v>35152.5</v>
      </c>
      <c r="G186" s="15">
        <f t="shared" si="8"/>
        <v>0.92506578947368423</v>
      </c>
      <c r="I186" s="79"/>
    </row>
    <row r="187" spans="1:9" x14ac:dyDescent="0.25">
      <c r="A187" s="13"/>
      <c r="B187" s="13">
        <v>5169</v>
      </c>
      <c r="C187" s="16" t="s">
        <v>89</v>
      </c>
      <c r="D187" s="14">
        <v>170000</v>
      </c>
      <c r="E187" s="14">
        <v>170000</v>
      </c>
      <c r="F187" s="14">
        <v>169773</v>
      </c>
      <c r="G187" s="15">
        <f t="shared" si="8"/>
        <v>0.9986647058823529</v>
      </c>
      <c r="I187" s="79"/>
    </row>
    <row r="188" spans="1:9" x14ac:dyDescent="0.25">
      <c r="A188" s="13"/>
      <c r="B188" s="13">
        <v>5171</v>
      </c>
      <c r="C188" s="16" t="s">
        <v>81</v>
      </c>
      <c r="D188" s="41">
        <v>135000</v>
      </c>
      <c r="E188" s="41">
        <v>217000</v>
      </c>
      <c r="F188" s="41">
        <v>148367.1</v>
      </c>
      <c r="G188" s="15">
        <f t="shared" si="8"/>
        <v>0.68371935483870971</v>
      </c>
      <c r="I188" s="79"/>
    </row>
    <row r="189" spans="1:9" x14ac:dyDescent="0.25">
      <c r="A189" s="13"/>
      <c r="B189" s="13">
        <v>5173</v>
      </c>
      <c r="C189" s="16" t="s">
        <v>118</v>
      </c>
      <c r="D189" s="14">
        <v>5000</v>
      </c>
      <c r="E189" s="14">
        <v>8500</v>
      </c>
      <c r="F189" s="14">
        <v>5145</v>
      </c>
      <c r="G189" s="15">
        <f t="shared" si="8"/>
        <v>0.60529411764705887</v>
      </c>
      <c r="I189" s="79"/>
    </row>
    <row r="190" spans="1:9" x14ac:dyDescent="0.25">
      <c r="A190" s="13"/>
      <c r="B190" s="13">
        <v>5178</v>
      </c>
      <c r="C190" s="16" t="s">
        <v>167</v>
      </c>
      <c r="D190" s="14">
        <v>9791</v>
      </c>
      <c r="E190" s="14">
        <v>9791</v>
      </c>
      <c r="F190" s="14">
        <v>9791</v>
      </c>
      <c r="G190" s="15">
        <f t="shared" si="8"/>
        <v>1</v>
      </c>
      <c r="I190" s="79"/>
    </row>
    <row r="191" spans="1:9" x14ac:dyDescent="0.25">
      <c r="A191" s="13"/>
      <c r="B191" s="13">
        <v>5361</v>
      </c>
      <c r="C191" s="16" t="s">
        <v>168</v>
      </c>
      <c r="D191" s="14">
        <v>6000</v>
      </c>
      <c r="E191" s="14">
        <v>6000</v>
      </c>
      <c r="F191" s="14">
        <v>3400</v>
      </c>
      <c r="G191" s="15">
        <f t="shared" si="8"/>
        <v>0.56666666666666665</v>
      </c>
      <c r="I191" s="79"/>
    </row>
    <row r="192" spans="1:9" x14ac:dyDescent="0.25">
      <c r="A192" s="36">
        <v>5512</v>
      </c>
      <c r="B192" s="36"/>
      <c r="C192" s="36" t="s">
        <v>169</v>
      </c>
      <c r="D192" s="37">
        <f>SUBTOTAL(9,D193:D202)</f>
        <v>750500</v>
      </c>
      <c r="E192" s="37">
        <f t="shared" ref="E192:F192" si="11">SUBTOTAL(9,E193:E202)</f>
        <v>768248.2</v>
      </c>
      <c r="F192" s="37">
        <f t="shared" si="11"/>
        <v>697617.05999999994</v>
      </c>
      <c r="G192" s="38">
        <f t="shared" si="8"/>
        <v>0.90806208201984717</v>
      </c>
      <c r="I192" s="79"/>
    </row>
    <row r="193" spans="1:9" x14ac:dyDescent="0.25">
      <c r="A193" s="13"/>
      <c r="B193" s="13">
        <v>5132</v>
      </c>
      <c r="C193" s="19" t="s">
        <v>159</v>
      </c>
      <c r="D193" s="54"/>
      <c r="E193" s="20">
        <v>131100</v>
      </c>
      <c r="F193" s="20">
        <v>131051</v>
      </c>
      <c r="G193" s="15">
        <f t="shared" si="8"/>
        <v>0.99962623951182306</v>
      </c>
      <c r="I193" s="79"/>
    </row>
    <row r="194" spans="1:9" x14ac:dyDescent="0.25">
      <c r="A194" s="13"/>
      <c r="B194" s="13">
        <v>5134</v>
      </c>
      <c r="C194" s="16" t="s">
        <v>170</v>
      </c>
      <c r="D194" s="20">
        <v>100000</v>
      </c>
      <c r="E194" s="20">
        <v>0</v>
      </c>
      <c r="F194" s="20">
        <v>0</v>
      </c>
      <c r="G194" s="15" t="str">
        <f t="shared" si="8"/>
        <v>--</v>
      </c>
      <c r="I194" s="79"/>
    </row>
    <row r="195" spans="1:9" x14ac:dyDescent="0.25">
      <c r="A195" s="13"/>
      <c r="B195" s="13">
        <v>5137</v>
      </c>
      <c r="C195" s="16" t="s">
        <v>86</v>
      </c>
      <c r="D195" s="20">
        <v>240000</v>
      </c>
      <c r="E195" s="20">
        <v>200000</v>
      </c>
      <c r="F195" s="20">
        <v>177812.85</v>
      </c>
      <c r="G195" s="15">
        <f t="shared" si="8"/>
        <v>0.88906425</v>
      </c>
      <c r="I195" s="79"/>
    </row>
    <row r="196" spans="1:9" s="83" customFormat="1" x14ac:dyDescent="0.25">
      <c r="A196" s="80"/>
      <c r="B196" s="80">
        <v>5139</v>
      </c>
      <c r="C196" s="84" t="s">
        <v>102</v>
      </c>
      <c r="D196" s="61">
        <v>60000</v>
      </c>
      <c r="E196" s="61">
        <v>68900</v>
      </c>
      <c r="F196" s="61">
        <v>83938.71</v>
      </c>
      <c r="G196" s="82">
        <f t="shared" si="8"/>
        <v>1.2182686502177069</v>
      </c>
      <c r="I196" s="86"/>
    </row>
    <row r="197" spans="1:9" x14ac:dyDescent="0.25">
      <c r="A197" s="13"/>
      <c r="B197" s="13">
        <v>5156</v>
      </c>
      <c r="C197" s="16" t="s">
        <v>160</v>
      </c>
      <c r="D197" s="20">
        <v>85000</v>
      </c>
      <c r="E197" s="20">
        <v>85000</v>
      </c>
      <c r="F197" s="20">
        <v>64008.86</v>
      </c>
      <c r="G197" s="15">
        <f t="shared" si="8"/>
        <v>0.75304541176470585</v>
      </c>
      <c r="I197" s="79"/>
    </row>
    <row r="198" spans="1:9" x14ac:dyDescent="0.25">
      <c r="A198" s="13"/>
      <c r="B198" s="13">
        <v>5162</v>
      </c>
      <c r="C198" s="16" t="s">
        <v>165</v>
      </c>
      <c r="D198" s="20">
        <v>5500</v>
      </c>
      <c r="E198" s="20">
        <v>0</v>
      </c>
      <c r="F198" s="20">
        <v>0</v>
      </c>
      <c r="G198" s="15" t="str">
        <f t="shared" ref="G198:G261" si="12">IF(E198=0,"--",F198/E198)</f>
        <v>--</v>
      </c>
      <c r="I198" s="79"/>
    </row>
    <row r="199" spans="1:9" x14ac:dyDescent="0.25">
      <c r="A199" s="13"/>
      <c r="B199" s="13">
        <v>5167</v>
      </c>
      <c r="C199" s="16" t="s">
        <v>171</v>
      </c>
      <c r="D199" s="20">
        <v>55000</v>
      </c>
      <c r="E199" s="20">
        <v>29000</v>
      </c>
      <c r="F199" s="20">
        <v>24761.4</v>
      </c>
      <c r="G199" s="15">
        <f t="shared" si="12"/>
        <v>0.85384137931034487</v>
      </c>
      <c r="I199" s="79"/>
    </row>
    <row r="200" spans="1:9" x14ac:dyDescent="0.25">
      <c r="A200" s="13"/>
      <c r="B200" s="13">
        <v>5169</v>
      </c>
      <c r="C200" s="16" t="s">
        <v>89</v>
      </c>
      <c r="D200" s="20">
        <v>28000</v>
      </c>
      <c r="E200" s="20">
        <v>39500</v>
      </c>
      <c r="F200" s="61">
        <v>40325.94</v>
      </c>
      <c r="G200" s="15">
        <f t="shared" si="12"/>
        <v>1.0209098734177215</v>
      </c>
      <c r="I200" s="79"/>
    </row>
    <row r="201" spans="1:9" x14ac:dyDescent="0.25">
      <c r="A201" s="13"/>
      <c r="B201" s="13">
        <v>5171</v>
      </c>
      <c r="C201" s="16" t="s">
        <v>81</v>
      </c>
      <c r="D201" s="20">
        <v>177000</v>
      </c>
      <c r="E201" s="20">
        <v>162774.5</v>
      </c>
      <c r="F201" s="20">
        <v>123744.6</v>
      </c>
      <c r="G201" s="15">
        <f t="shared" si="12"/>
        <v>0.76022104199367846</v>
      </c>
      <c r="I201" s="79"/>
    </row>
    <row r="202" spans="1:9" x14ac:dyDescent="0.25">
      <c r="A202" s="13"/>
      <c r="B202" s="13">
        <v>6121</v>
      </c>
      <c r="C202" s="16" t="s">
        <v>82</v>
      </c>
      <c r="D202" s="20"/>
      <c r="E202" s="20">
        <v>51973.7</v>
      </c>
      <c r="F202" s="20">
        <v>51973.7</v>
      </c>
      <c r="G202" s="15">
        <f t="shared" si="12"/>
        <v>1</v>
      </c>
      <c r="I202" s="79"/>
    </row>
    <row r="203" spans="1:9" x14ac:dyDescent="0.25">
      <c r="A203" s="36">
        <v>6112</v>
      </c>
      <c r="B203" s="36"/>
      <c r="C203" s="36" t="s">
        <v>172</v>
      </c>
      <c r="D203" s="37">
        <f>SUBTOTAL(9,D204:D211)</f>
        <v>3342000</v>
      </c>
      <c r="E203" s="37">
        <f>SUBTOTAL(9,E204:E211)</f>
        <v>3665000</v>
      </c>
      <c r="F203" s="37">
        <f>SUBTOTAL(9,F204:F211)</f>
        <v>3619136.3200000003</v>
      </c>
      <c r="G203" s="38">
        <f t="shared" si="12"/>
        <v>0.9874860354706686</v>
      </c>
      <c r="I203" s="79"/>
    </row>
    <row r="204" spans="1:9" x14ac:dyDescent="0.25">
      <c r="A204" s="13"/>
      <c r="B204" s="13">
        <v>5021</v>
      </c>
      <c r="C204" s="16" t="s">
        <v>121</v>
      </c>
      <c r="D204" s="14">
        <v>310000</v>
      </c>
      <c r="E204" s="14">
        <v>310000</v>
      </c>
      <c r="F204" s="17">
        <v>286353</v>
      </c>
      <c r="G204" s="15">
        <f t="shared" si="12"/>
        <v>0.92371935483870971</v>
      </c>
      <c r="I204" s="79"/>
    </row>
    <row r="205" spans="1:9" x14ac:dyDescent="0.25">
      <c r="A205" s="13"/>
      <c r="B205" s="13">
        <v>5023</v>
      </c>
      <c r="C205" s="16" t="s">
        <v>173</v>
      </c>
      <c r="D205" s="14">
        <v>2572000</v>
      </c>
      <c r="E205" s="14">
        <v>2829500</v>
      </c>
      <c r="F205" s="17">
        <v>2829373</v>
      </c>
      <c r="G205" s="15">
        <f t="shared" si="12"/>
        <v>0.9999551157448312</v>
      </c>
      <c r="I205" s="79"/>
    </row>
    <row r="206" spans="1:9" x14ac:dyDescent="0.25">
      <c r="A206" s="13"/>
      <c r="B206" s="13">
        <v>5031</v>
      </c>
      <c r="C206" s="16" t="s">
        <v>110</v>
      </c>
      <c r="D206" s="14">
        <v>195000</v>
      </c>
      <c r="E206" s="14">
        <v>204000</v>
      </c>
      <c r="F206" s="17">
        <v>203183</v>
      </c>
      <c r="G206" s="15">
        <f t="shared" si="12"/>
        <v>0.99599509803921571</v>
      </c>
      <c r="I206" s="79"/>
    </row>
    <row r="207" spans="1:9" x14ac:dyDescent="0.25">
      <c r="A207" s="13"/>
      <c r="B207" s="13">
        <v>5032</v>
      </c>
      <c r="C207" s="16" t="s">
        <v>111</v>
      </c>
      <c r="D207" s="14">
        <v>230000</v>
      </c>
      <c r="E207" s="14">
        <v>256500</v>
      </c>
      <c r="F207" s="17">
        <v>254615</v>
      </c>
      <c r="G207" s="15">
        <f t="shared" si="12"/>
        <v>0.99265107212475634</v>
      </c>
      <c r="I207" s="79"/>
    </row>
    <row r="208" spans="1:9" x14ac:dyDescent="0.25">
      <c r="A208" s="13"/>
      <c r="B208" s="13">
        <v>5156</v>
      </c>
      <c r="C208" s="16" t="s">
        <v>160</v>
      </c>
      <c r="D208" s="14">
        <v>0</v>
      </c>
      <c r="E208" s="14">
        <v>20000</v>
      </c>
      <c r="F208" s="17">
        <v>11439.41</v>
      </c>
      <c r="G208" s="15">
        <f t="shared" si="12"/>
        <v>0.57197049999999994</v>
      </c>
      <c r="I208" s="79"/>
    </row>
    <row r="209" spans="1:9" x14ac:dyDescent="0.25">
      <c r="A209" s="13"/>
      <c r="B209" s="13">
        <v>5167</v>
      </c>
      <c r="C209" s="16" t="s">
        <v>166</v>
      </c>
      <c r="D209" s="14">
        <v>10000</v>
      </c>
      <c r="E209" s="14">
        <v>10000</v>
      </c>
      <c r="F209" s="17">
        <v>9422.5</v>
      </c>
      <c r="G209" s="15">
        <f t="shared" si="12"/>
        <v>0.94225000000000003</v>
      </c>
      <c r="I209" s="79"/>
    </row>
    <row r="210" spans="1:9" x14ac:dyDescent="0.25">
      <c r="A210" s="13"/>
      <c r="B210" s="13">
        <v>5173</v>
      </c>
      <c r="C210" s="16" t="s">
        <v>118</v>
      </c>
      <c r="D210" s="14">
        <v>5000</v>
      </c>
      <c r="E210" s="14">
        <v>5000</v>
      </c>
      <c r="F210" s="17">
        <v>3375</v>
      </c>
      <c r="G210" s="15">
        <f t="shared" si="12"/>
        <v>0.67500000000000004</v>
      </c>
      <c r="I210" s="79"/>
    </row>
    <row r="211" spans="1:9" x14ac:dyDescent="0.25">
      <c r="A211" s="13"/>
      <c r="B211" s="13">
        <v>5175</v>
      </c>
      <c r="C211" s="16" t="s">
        <v>128</v>
      </c>
      <c r="D211" s="14">
        <v>20000</v>
      </c>
      <c r="E211" s="14">
        <v>30000</v>
      </c>
      <c r="F211" s="17">
        <v>21375.41</v>
      </c>
      <c r="G211" s="15">
        <f t="shared" si="12"/>
        <v>0.71251366666666671</v>
      </c>
      <c r="I211" s="79"/>
    </row>
    <row r="212" spans="1:9" x14ac:dyDescent="0.25">
      <c r="A212" s="36">
        <v>6117</v>
      </c>
      <c r="B212" s="36"/>
      <c r="C212" s="36" t="s">
        <v>174</v>
      </c>
      <c r="D212" s="37">
        <f>SUBTOTAL(9,D213:D218)</f>
        <v>0</v>
      </c>
      <c r="E212" s="37">
        <f>SUBTOTAL(9,E213:E218)</f>
        <v>217354.84</v>
      </c>
      <c r="F212" s="37">
        <f>SUBTOTAL(9,F213:F218)</f>
        <v>217354.84</v>
      </c>
      <c r="G212" s="38">
        <f t="shared" si="12"/>
        <v>1</v>
      </c>
      <c r="I212" s="79"/>
    </row>
    <row r="213" spans="1:9" x14ac:dyDescent="0.25">
      <c r="A213" s="13"/>
      <c r="B213" s="13">
        <v>5021</v>
      </c>
      <c r="C213" s="19" t="s">
        <v>121</v>
      </c>
      <c r="D213" s="54"/>
      <c r="E213" s="47">
        <v>84400</v>
      </c>
      <c r="F213" s="47">
        <v>84400</v>
      </c>
      <c r="G213" s="85">
        <f t="shared" si="12"/>
        <v>1</v>
      </c>
      <c r="I213" s="79"/>
    </row>
    <row r="214" spans="1:9" x14ac:dyDescent="0.25">
      <c r="A214" s="13"/>
      <c r="B214" s="13">
        <v>5139</v>
      </c>
      <c r="C214" s="16" t="s">
        <v>102</v>
      </c>
      <c r="D214" s="14"/>
      <c r="E214" s="14">
        <v>14690.74</v>
      </c>
      <c r="F214" s="14">
        <v>14690.74</v>
      </c>
      <c r="G214" s="15">
        <f t="shared" si="12"/>
        <v>1</v>
      </c>
      <c r="I214" s="79"/>
    </row>
    <row r="215" spans="1:9" x14ac:dyDescent="0.25">
      <c r="A215" s="13"/>
      <c r="B215" s="13">
        <v>5161</v>
      </c>
      <c r="C215" s="16" t="s">
        <v>116</v>
      </c>
      <c r="D215" s="14"/>
      <c r="E215" s="14">
        <v>40200</v>
      </c>
      <c r="F215" s="14">
        <v>40200</v>
      </c>
      <c r="G215" s="15">
        <f t="shared" si="12"/>
        <v>1</v>
      </c>
      <c r="I215" s="79"/>
    </row>
    <row r="216" spans="1:9" x14ac:dyDescent="0.25">
      <c r="A216" s="13"/>
      <c r="B216" s="13">
        <v>5164</v>
      </c>
      <c r="C216" s="16" t="s">
        <v>175</v>
      </c>
      <c r="D216" s="14"/>
      <c r="E216" s="14">
        <v>12000</v>
      </c>
      <c r="F216" s="14">
        <v>12000</v>
      </c>
      <c r="G216" s="15">
        <f t="shared" si="12"/>
        <v>1</v>
      </c>
      <c r="I216" s="79"/>
    </row>
    <row r="217" spans="1:9" x14ac:dyDescent="0.25">
      <c r="A217" s="13"/>
      <c r="B217" s="13">
        <v>5169</v>
      </c>
      <c r="C217" s="16" t="s">
        <v>89</v>
      </c>
      <c r="D217" s="14"/>
      <c r="E217" s="14">
        <v>59003</v>
      </c>
      <c r="F217" s="14">
        <v>59003</v>
      </c>
      <c r="G217" s="15">
        <f t="shared" si="12"/>
        <v>1</v>
      </c>
      <c r="I217" s="79"/>
    </row>
    <row r="218" spans="1:9" x14ac:dyDescent="0.25">
      <c r="A218" s="13"/>
      <c r="B218" s="13">
        <v>5175</v>
      </c>
      <c r="C218" s="16" t="s">
        <v>119</v>
      </c>
      <c r="D218" s="14"/>
      <c r="E218" s="14">
        <v>7061.1</v>
      </c>
      <c r="F218" s="14">
        <v>7061.1</v>
      </c>
      <c r="G218" s="15">
        <f t="shared" si="12"/>
        <v>1</v>
      </c>
      <c r="I218" s="79"/>
    </row>
    <row r="219" spans="1:9" x14ac:dyDescent="0.25">
      <c r="A219" s="36">
        <v>6171</v>
      </c>
      <c r="B219" s="36"/>
      <c r="C219" s="62" t="s">
        <v>176</v>
      </c>
      <c r="D219" s="37">
        <f>SUBTOTAL(9,D220:D264)</f>
        <v>34416559</v>
      </c>
      <c r="E219" s="37">
        <f>SUBTOTAL(9,E220:E258)</f>
        <v>35869274.230000004</v>
      </c>
      <c r="F219" s="37">
        <f>SUBTOTAL(9,F220:F264)</f>
        <v>25634800.110000003</v>
      </c>
      <c r="G219" s="38">
        <f t="shared" si="12"/>
        <v>0.71467295227735084</v>
      </c>
      <c r="I219" s="79"/>
    </row>
    <row r="220" spans="1:9" x14ac:dyDescent="0.25">
      <c r="A220" s="13"/>
      <c r="B220" s="13">
        <v>5011</v>
      </c>
      <c r="C220" s="16" t="s">
        <v>108</v>
      </c>
      <c r="D220" s="14">
        <v>14500000</v>
      </c>
      <c r="E220" s="14">
        <v>14418253</v>
      </c>
      <c r="F220" s="14">
        <v>13845222</v>
      </c>
      <c r="G220" s="15">
        <f t="shared" si="12"/>
        <v>0.96025655812808941</v>
      </c>
      <c r="I220" s="79"/>
    </row>
    <row r="221" spans="1:9" x14ac:dyDescent="0.25">
      <c r="A221" s="13"/>
      <c r="B221" s="13">
        <v>5021</v>
      </c>
      <c r="C221" s="16" t="s">
        <v>121</v>
      </c>
      <c r="D221" s="14">
        <v>900000</v>
      </c>
      <c r="E221" s="14">
        <v>1220580</v>
      </c>
      <c r="F221" s="17">
        <v>1084495</v>
      </c>
      <c r="G221" s="15">
        <f t="shared" si="12"/>
        <v>0.88850792246309129</v>
      </c>
      <c r="I221" s="79"/>
    </row>
    <row r="222" spans="1:9" s="83" customFormat="1" x14ac:dyDescent="0.25">
      <c r="A222" s="80"/>
      <c r="B222" s="80">
        <v>5031</v>
      </c>
      <c r="C222" s="84" t="s">
        <v>110</v>
      </c>
      <c r="D222" s="17">
        <v>3410000</v>
      </c>
      <c r="E222" s="17">
        <v>3410000</v>
      </c>
      <c r="F222" s="17">
        <v>3603654</v>
      </c>
      <c r="G222" s="82">
        <f t="shared" si="12"/>
        <v>1.0567900293255132</v>
      </c>
      <c r="I222" s="86"/>
    </row>
    <row r="223" spans="1:9" s="83" customFormat="1" x14ac:dyDescent="0.25">
      <c r="A223" s="80"/>
      <c r="B223" s="80">
        <v>5032</v>
      </c>
      <c r="C223" s="84" t="s">
        <v>111</v>
      </c>
      <c r="D223" s="17">
        <v>1305000</v>
      </c>
      <c r="E223" s="17">
        <v>1305000</v>
      </c>
      <c r="F223" s="17">
        <v>1302608</v>
      </c>
      <c r="G223" s="82">
        <f t="shared" si="12"/>
        <v>0.99816704980842907</v>
      </c>
      <c r="I223" s="86"/>
    </row>
    <row r="224" spans="1:9" s="83" customFormat="1" x14ac:dyDescent="0.25">
      <c r="A224" s="80"/>
      <c r="B224" s="80">
        <v>5038</v>
      </c>
      <c r="C224" s="84" t="s">
        <v>177</v>
      </c>
      <c r="D224" s="17">
        <v>90000</v>
      </c>
      <c r="E224" s="17">
        <v>100000</v>
      </c>
      <c r="F224" s="17">
        <v>99217</v>
      </c>
      <c r="G224" s="82">
        <f t="shared" si="12"/>
        <v>0.99217</v>
      </c>
      <c r="I224" s="86"/>
    </row>
    <row r="225" spans="1:9" s="83" customFormat="1" x14ac:dyDescent="0.25">
      <c r="A225" s="80"/>
      <c r="B225" s="80">
        <v>5132</v>
      </c>
      <c r="C225" s="84" t="s">
        <v>159</v>
      </c>
      <c r="D225" s="17">
        <v>10000</v>
      </c>
      <c r="E225" s="17">
        <v>10000</v>
      </c>
      <c r="F225" s="17">
        <v>8940</v>
      </c>
      <c r="G225" s="82">
        <f t="shared" si="12"/>
        <v>0.89400000000000002</v>
      </c>
      <c r="I225" s="86"/>
    </row>
    <row r="226" spans="1:9" s="83" customFormat="1" x14ac:dyDescent="0.25">
      <c r="A226" s="80"/>
      <c r="B226" s="80">
        <v>5133</v>
      </c>
      <c r="C226" s="84" t="s">
        <v>112</v>
      </c>
      <c r="D226" s="17">
        <v>2000</v>
      </c>
      <c r="E226" s="17">
        <v>2000</v>
      </c>
      <c r="F226" s="17">
        <v>1798.7</v>
      </c>
      <c r="G226" s="82">
        <f t="shared" si="12"/>
        <v>0.89934999999999998</v>
      </c>
      <c r="I226" s="86"/>
    </row>
    <row r="227" spans="1:9" s="83" customFormat="1" x14ac:dyDescent="0.25">
      <c r="A227" s="80"/>
      <c r="B227" s="80">
        <v>5136</v>
      </c>
      <c r="C227" s="84" t="s">
        <v>178</v>
      </c>
      <c r="D227" s="17">
        <v>15000</v>
      </c>
      <c r="E227" s="17">
        <v>15000</v>
      </c>
      <c r="F227" s="17">
        <v>12196.8</v>
      </c>
      <c r="G227" s="82">
        <f t="shared" si="12"/>
        <v>0.81311999999999995</v>
      </c>
      <c r="I227" s="86"/>
    </row>
    <row r="228" spans="1:9" s="83" customFormat="1" x14ac:dyDescent="0.25">
      <c r="A228" s="80"/>
      <c r="B228" s="80">
        <v>5137</v>
      </c>
      <c r="C228" s="84" t="s">
        <v>86</v>
      </c>
      <c r="D228" s="17">
        <v>570000</v>
      </c>
      <c r="E228" s="17">
        <v>570000</v>
      </c>
      <c r="F228" s="17">
        <v>564923.46</v>
      </c>
      <c r="G228" s="82">
        <f t="shared" si="12"/>
        <v>0.99109378947368409</v>
      </c>
      <c r="I228" s="86"/>
    </row>
    <row r="229" spans="1:9" s="83" customFormat="1" x14ac:dyDescent="0.25">
      <c r="A229" s="80"/>
      <c r="B229" s="80">
        <v>5138</v>
      </c>
      <c r="C229" s="84" t="s">
        <v>179</v>
      </c>
      <c r="D229" s="17">
        <v>75000</v>
      </c>
      <c r="E229" s="17">
        <v>147000</v>
      </c>
      <c r="F229" s="17">
        <v>146666.5</v>
      </c>
      <c r="G229" s="82">
        <f t="shared" si="12"/>
        <v>0.99773129251700676</v>
      </c>
      <c r="I229" s="86"/>
    </row>
    <row r="230" spans="1:9" s="83" customFormat="1" x14ac:dyDescent="0.25">
      <c r="A230" s="80"/>
      <c r="B230" s="80">
        <v>5139</v>
      </c>
      <c r="C230" s="84" t="s">
        <v>87</v>
      </c>
      <c r="D230" s="17">
        <v>420000</v>
      </c>
      <c r="E230" s="17">
        <v>445000</v>
      </c>
      <c r="F230" s="17">
        <v>470806.92</v>
      </c>
      <c r="G230" s="82">
        <f t="shared" si="12"/>
        <v>1.0579930786516853</v>
      </c>
      <c r="I230" s="86"/>
    </row>
    <row r="231" spans="1:9" s="83" customFormat="1" x14ac:dyDescent="0.25">
      <c r="A231" s="80"/>
      <c r="B231" s="80">
        <v>5151</v>
      </c>
      <c r="C231" s="84" t="s">
        <v>114</v>
      </c>
      <c r="D231" s="17">
        <v>40000</v>
      </c>
      <c r="E231" s="17">
        <v>40000</v>
      </c>
      <c r="F231" s="17">
        <v>38831</v>
      </c>
      <c r="G231" s="82">
        <f t="shared" si="12"/>
        <v>0.97077500000000005</v>
      </c>
      <c r="I231" s="86"/>
    </row>
    <row r="232" spans="1:9" s="83" customFormat="1" x14ac:dyDescent="0.25">
      <c r="A232" s="80"/>
      <c r="B232" s="80">
        <v>5153</v>
      </c>
      <c r="C232" s="84" t="s">
        <v>115</v>
      </c>
      <c r="D232" s="17">
        <v>130000</v>
      </c>
      <c r="E232" s="17">
        <v>138000</v>
      </c>
      <c r="F232" s="17">
        <v>140854.45000000001</v>
      </c>
      <c r="G232" s="82">
        <f t="shared" si="12"/>
        <v>1.0206844202898551</v>
      </c>
      <c r="I232" s="86"/>
    </row>
    <row r="233" spans="1:9" s="83" customFormat="1" x14ac:dyDescent="0.25">
      <c r="A233" s="80"/>
      <c r="B233" s="80">
        <v>5154</v>
      </c>
      <c r="C233" s="84" t="s">
        <v>180</v>
      </c>
      <c r="D233" s="17">
        <v>220000</v>
      </c>
      <c r="E233" s="17">
        <v>220000</v>
      </c>
      <c r="F233" s="17">
        <v>216938</v>
      </c>
      <c r="G233" s="82">
        <f t="shared" si="12"/>
        <v>0.98608181818181817</v>
      </c>
      <c r="I233" s="86"/>
    </row>
    <row r="234" spans="1:9" s="83" customFormat="1" x14ac:dyDescent="0.25">
      <c r="A234" s="80"/>
      <c r="B234" s="80">
        <v>5156</v>
      </c>
      <c r="C234" s="84" t="s">
        <v>160</v>
      </c>
      <c r="D234" s="17">
        <v>35000</v>
      </c>
      <c r="E234" s="17">
        <v>45000</v>
      </c>
      <c r="F234" s="17">
        <v>49449.39</v>
      </c>
      <c r="G234" s="82">
        <f t="shared" si="12"/>
        <v>1.0988753333333334</v>
      </c>
      <c r="I234" s="86"/>
    </row>
    <row r="235" spans="1:9" x14ac:dyDescent="0.25">
      <c r="A235" s="13"/>
      <c r="B235" s="13">
        <v>5161</v>
      </c>
      <c r="C235" s="16" t="s">
        <v>116</v>
      </c>
      <c r="D235" s="14">
        <v>210000</v>
      </c>
      <c r="E235" s="14">
        <v>210000</v>
      </c>
      <c r="F235" s="14">
        <v>170793.32</v>
      </c>
      <c r="G235" s="15">
        <f t="shared" si="12"/>
        <v>0.81330152380952381</v>
      </c>
      <c r="I235" s="79"/>
    </row>
    <row r="236" spans="1:9" x14ac:dyDescent="0.25">
      <c r="A236" s="13"/>
      <c r="B236" s="13">
        <v>5162</v>
      </c>
      <c r="C236" s="16" t="s">
        <v>181</v>
      </c>
      <c r="D236" s="14">
        <v>300000</v>
      </c>
      <c r="E236" s="14">
        <v>300000</v>
      </c>
      <c r="F236" s="14">
        <v>273306.18</v>
      </c>
      <c r="G236" s="15">
        <f t="shared" si="12"/>
        <v>0.91102059999999996</v>
      </c>
      <c r="I236" s="79"/>
    </row>
    <row r="237" spans="1:9" x14ac:dyDescent="0.25">
      <c r="A237" s="13"/>
      <c r="B237" s="13">
        <v>5163</v>
      </c>
      <c r="C237" s="16" t="s">
        <v>182</v>
      </c>
      <c r="D237" s="14">
        <v>205000</v>
      </c>
      <c r="E237" s="14">
        <v>205000</v>
      </c>
      <c r="F237" s="14">
        <v>171278</v>
      </c>
      <c r="G237" s="15">
        <f t="shared" si="12"/>
        <v>0.83550243902439025</v>
      </c>
      <c r="I237" s="79"/>
    </row>
    <row r="238" spans="1:9" x14ac:dyDescent="0.25">
      <c r="A238" s="13"/>
      <c r="B238" s="13">
        <v>5164</v>
      </c>
      <c r="C238" s="16" t="s">
        <v>175</v>
      </c>
      <c r="D238" s="14">
        <v>55000</v>
      </c>
      <c r="E238" s="14">
        <v>55000</v>
      </c>
      <c r="F238" s="14">
        <v>44536</v>
      </c>
      <c r="G238" s="15">
        <f t="shared" si="12"/>
        <v>0.80974545454545455</v>
      </c>
      <c r="I238" s="79"/>
    </row>
    <row r="239" spans="1:9" x14ac:dyDescent="0.25">
      <c r="A239" s="13"/>
      <c r="B239" s="13">
        <v>5166</v>
      </c>
      <c r="C239" s="16" t="s">
        <v>183</v>
      </c>
      <c r="D239" s="14">
        <v>70000</v>
      </c>
      <c r="E239" s="14">
        <v>70000</v>
      </c>
      <c r="F239" s="14">
        <v>66598.399999999994</v>
      </c>
      <c r="G239" s="15">
        <f t="shared" si="12"/>
        <v>0.95140571428571419</v>
      </c>
      <c r="I239" s="79"/>
    </row>
    <row r="240" spans="1:9" x14ac:dyDescent="0.25">
      <c r="A240" s="13"/>
      <c r="B240" s="13">
        <v>5167</v>
      </c>
      <c r="C240" s="16" t="s">
        <v>161</v>
      </c>
      <c r="D240" s="14">
        <v>210000</v>
      </c>
      <c r="E240" s="14">
        <v>240000</v>
      </c>
      <c r="F240" s="14">
        <v>223361.4</v>
      </c>
      <c r="G240" s="15">
        <f t="shared" si="12"/>
        <v>0.93067250000000001</v>
      </c>
      <c r="I240" s="79"/>
    </row>
    <row r="241" spans="1:11" s="83" customFormat="1" x14ac:dyDescent="0.25">
      <c r="A241" s="80"/>
      <c r="B241" s="80">
        <v>5169</v>
      </c>
      <c r="C241" s="84" t="s">
        <v>184</v>
      </c>
      <c r="D241" s="17">
        <v>2050000</v>
      </c>
      <c r="E241" s="17">
        <v>1953375</v>
      </c>
      <c r="F241" s="17">
        <v>1968624.33</v>
      </c>
      <c r="G241" s="82">
        <f t="shared" si="12"/>
        <v>1.0078066577078135</v>
      </c>
      <c r="I241" s="86"/>
    </row>
    <row r="242" spans="1:11" s="83" customFormat="1" x14ac:dyDescent="0.25">
      <c r="A242" s="80"/>
      <c r="B242" s="80">
        <v>5171</v>
      </c>
      <c r="C242" s="84" t="s">
        <v>81</v>
      </c>
      <c r="D242" s="17">
        <v>150000</v>
      </c>
      <c r="E242" s="17">
        <v>67000</v>
      </c>
      <c r="F242" s="17">
        <v>74864.5</v>
      </c>
      <c r="G242" s="82">
        <f t="shared" si="12"/>
        <v>1.1173805970149253</v>
      </c>
      <c r="I242" s="86"/>
    </row>
    <row r="243" spans="1:11" s="83" customFormat="1" x14ac:dyDescent="0.25">
      <c r="A243" s="80"/>
      <c r="B243" s="80">
        <v>5172</v>
      </c>
      <c r="C243" s="84" t="s">
        <v>185</v>
      </c>
      <c r="D243" s="17">
        <v>240000</v>
      </c>
      <c r="E243" s="17">
        <v>150000</v>
      </c>
      <c r="F243" s="17">
        <v>275511</v>
      </c>
      <c r="G243" s="82">
        <f t="shared" si="12"/>
        <v>1.83674</v>
      </c>
      <c r="I243" s="86"/>
      <c r="K243" s="86"/>
    </row>
    <row r="244" spans="1:11" s="83" customFormat="1" x14ac:dyDescent="0.25">
      <c r="A244" s="80"/>
      <c r="B244" s="80">
        <v>5173</v>
      </c>
      <c r="C244" s="84" t="s">
        <v>118</v>
      </c>
      <c r="D244" s="17">
        <v>32000</v>
      </c>
      <c r="E244" s="17">
        <v>32000</v>
      </c>
      <c r="F244" s="17">
        <v>34587</v>
      </c>
      <c r="G244" s="82">
        <f t="shared" si="12"/>
        <v>1.0808437500000001</v>
      </c>
      <c r="I244" s="86"/>
    </row>
    <row r="245" spans="1:11" s="83" customFormat="1" x14ac:dyDescent="0.25">
      <c r="A245" s="80"/>
      <c r="B245" s="80">
        <v>5175</v>
      </c>
      <c r="C245" s="84" t="s">
        <v>119</v>
      </c>
      <c r="D245" s="17">
        <v>30000</v>
      </c>
      <c r="E245" s="17">
        <v>90000</v>
      </c>
      <c r="F245" s="17">
        <v>76111.92</v>
      </c>
      <c r="G245" s="82">
        <f t="shared" si="12"/>
        <v>0.845688</v>
      </c>
      <c r="I245" s="86"/>
    </row>
    <row r="246" spans="1:11" s="83" customFormat="1" x14ac:dyDescent="0.25">
      <c r="A246" s="80"/>
      <c r="B246" s="80">
        <v>5178</v>
      </c>
      <c r="C246" s="84" t="s">
        <v>186</v>
      </c>
      <c r="D246" s="17">
        <v>110000</v>
      </c>
      <c r="E246" s="17">
        <v>110000</v>
      </c>
      <c r="F246" s="17">
        <v>91761.84</v>
      </c>
      <c r="G246" s="82">
        <f t="shared" si="12"/>
        <v>0.83419854545454541</v>
      </c>
      <c r="I246" s="86"/>
    </row>
    <row r="247" spans="1:11" s="83" customFormat="1" x14ac:dyDescent="0.25">
      <c r="A247" s="80"/>
      <c r="B247" s="80">
        <v>5179</v>
      </c>
      <c r="C247" s="84" t="s">
        <v>146</v>
      </c>
      <c r="D247" s="17">
        <v>25000</v>
      </c>
      <c r="E247" s="17">
        <v>50209</v>
      </c>
      <c r="F247" s="17">
        <v>50209</v>
      </c>
      <c r="G247" s="82">
        <f t="shared" si="12"/>
        <v>1</v>
      </c>
      <c r="I247" s="86"/>
    </row>
    <row r="248" spans="1:11" s="83" customFormat="1" x14ac:dyDescent="0.25">
      <c r="A248" s="80"/>
      <c r="B248" s="80">
        <v>5182</v>
      </c>
      <c r="C248" s="84" t="s">
        <v>187</v>
      </c>
      <c r="D248" s="17"/>
      <c r="E248" s="17"/>
      <c r="F248" s="17">
        <v>-83811</v>
      </c>
      <c r="G248" s="82" t="str">
        <f t="shared" si="12"/>
        <v>--</v>
      </c>
      <c r="I248" s="86"/>
    </row>
    <row r="249" spans="1:11" x14ac:dyDescent="0.25">
      <c r="A249" s="13"/>
      <c r="B249" s="13">
        <v>5192</v>
      </c>
      <c r="C249" s="16" t="s">
        <v>188</v>
      </c>
      <c r="D249" s="14">
        <v>10000</v>
      </c>
      <c r="E249" s="14">
        <v>10000</v>
      </c>
      <c r="F249" s="14">
        <v>0</v>
      </c>
      <c r="G249" s="15">
        <f t="shared" si="12"/>
        <v>0</v>
      </c>
      <c r="I249" s="79"/>
    </row>
    <row r="250" spans="1:11" x14ac:dyDescent="0.25">
      <c r="A250" s="13"/>
      <c r="B250" s="13">
        <v>5199</v>
      </c>
      <c r="C250" s="16" t="s">
        <v>189</v>
      </c>
      <c r="D250" s="14"/>
      <c r="E250" s="14"/>
      <c r="F250" s="14">
        <v>0</v>
      </c>
      <c r="G250" s="15" t="str">
        <f t="shared" si="12"/>
        <v>--</v>
      </c>
      <c r="I250" s="79"/>
    </row>
    <row r="251" spans="1:11" x14ac:dyDescent="0.25">
      <c r="A251" s="13"/>
      <c r="B251" s="13">
        <v>5229</v>
      </c>
      <c r="C251" s="16" t="s">
        <v>190</v>
      </c>
      <c r="D251" s="14">
        <v>120000</v>
      </c>
      <c r="E251" s="14">
        <v>104791</v>
      </c>
      <c r="F251" s="14">
        <v>90240</v>
      </c>
      <c r="G251" s="15">
        <f t="shared" si="12"/>
        <v>0.86114265538071022</v>
      </c>
      <c r="I251" s="79"/>
    </row>
    <row r="252" spans="1:11" x14ac:dyDescent="0.25">
      <c r="A252" s="13"/>
      <c r="B252" s="13">
        <v>5329</v>
      </c>
      <c r="C252" s="16" t="s">
        <v>191</v>
      </c>
      <c r="D252" s="14">
        <v>80000</v>
      </c>
      <c r="E252" s="14">
        <v>80000</v>
      </c>
      <c r="F252" s="14">
        <v>79040</v>
      </c>
      <c r="G252" s="15">
        <f t="shared" si="12"/>
        <v>0.98799999999999999</v>
      </c>
      <c r="I252" s="79"/>
    </row>
    <row r="253" spans="1:11" x14ac:dyDescent="0.25">
      <c r="A253" s="13"/>
      <c r="B253" s="13">
        <v>5361</v>
      </c>
      <c r="C253" s="16" t="s">
        <v>168</v>
      </c>
      <c r="D253" s="14">
        <v>20000</v>
      </c>
      <c r="E253" s="14">
        <v>20000</v>
      </c>
      <c r="F253" s="14">
        <v>8000</v>
      </c>
      <c r="G253" s="15">
        <f t="shared" si="12"/>
        <v>0.4</v>
      </c>
      <c r="I253" s="79"/>
    </row>
    <row r="254" spans="1:11" x14ac:dyDescent="0.25">
      <c r="A254" s="13"/>
      <c r="B254" s="13">
        <v>5362</v>
      </c>
      <c r="C254" s="16" t="s">
        <v>192</v>
      </c>
      <c r="D254" s="14">
        <v>0</v>
      </c>
      <c r="E254" s="14">
        <v>4500</v>
      </c>
      <c r="F254" s="14">
        <v>3310</v>
      </c>
      <c r="G254" s="15">
        <f t="shared" si="12"/>
        <v>0.73555555555555552</v>
      </c>
      <c r="I254" s="79"/>
    </row>
    <row r="255" spans="1:11" x14ac:dyDescent="0.25">
      <c r="A255" s="13"/>
      <c r="B255" s="13">
        <v>5363</v>
      </c>
      <c r="C255" s="16" t="s">
        <v>193</v>
      </c>
      <c r="D255" s="14"/>
      <c r="E255" s="14">
        <v>1031</v>
      </c>
      <c r="F255" s="14">
        <v>1031</v>
      </c>
      <c r="G255" s="15">
        <f t="shared" si="12"/>
        <v>1</v>
      </c>
      <c r="I255" s="79"/>
    </row>
    <row r="256" spans="1:11" x14ac:dyDescent="0.25">
      <c r="A256" s="13"/>
      <c r="B256" s="13">
        <v>5499</v>
      </c>
      <c r="C256" s="16" t="s">
        <v>194</v>
      </c>
      <c r="D256" s="14">
        <v>15000</v>
      </c>
      <c r="E256" s="14">
        <v>358125</v>
      </c>
      <c r="F256" s="17">
        <v>328846</v>
      </c>
      <c r="G256" s="15">
        <f t="shared" si="12"/>
        <v>0.91824363001745202</v>
      </c>
      <c r="I256" s="79"/>
    </row>
    <row r="257" spans="1:9" x14ac:dyDescent="0.25">
      <c r="A257" s="13"/>
      <c r="B257" s="13">
        <v>6123</v>
      </c>
      <c r="C257" s="16" t="s">
        <v>195</v>
      </c>
      <c r="D257" s="14">
        <v>70000</v>
      </c>
      <c r="E257" s="14">
        <v>100000</v>
      </c>
      <c r="F257" s="14">
        <v>100000</v>
      </c>
      <c r="G257" s="15">
        <f t="shared" si="12"/>
        <v>1</v>
      </c>
      <c r="I257" s="79"/>
    </row>
    <row r="258" spans="1:9" x14ac:dyDescent="0.25">
      <c r="A258" s="63"/>
      <c r="B258" s="63">
        <v>5901</v>
      </c>
      <c r="C258" s="64" t="s">
        <v>196</v>
      </c>
      <c r="D258" s="65">
        <f>SUBTOTAL(9,D259:D264)</f>
        <v>8692559</v>
      </c>
      <c r="E258" s="65">
        <v>9572410.2300000004</v>
      </c>
      <c r="F258" s="65"/>
      <c r="G258" s="66">
        <f t="shared" si="12"/>
        <v>0</v>
      </c>
      <c r="I258" s="79"/>
    </row>
    <row r="259" spans="1:9" x14ac:dyDescent="0.25">
      <c r="A259" s="67"/>
      <c r="B259" s="68">
        <v>5901</v>
      </c>
      <c r="C259" s="69" t="s">
        <v>197</v>
      </c>
      <c r="D259" s="70">
        <v>1584559</v>
      </c>
      <c r="E259" s="70">
        <f>E258-SUM(E260:E264)</f>
        <v>2530658.4300000006</v>
      </c>
      <c r="F259" s="71"/>
      <c r="G259" s="72">
        <f t="shared" si="12"/>
        <v>0</v>
      </c>
      <c r="I259" s="79"/>
    </row>
    <row r="260" spans="1:9" x14ac:dyDescent="0.25">
      <c r="A260" s="67"/>
      <c r="B260" s="68">
        <v>5901</v>
      </c>
      <c r="C260" s="69" t="s">
        <v>198</v>
      </c>
      <c r="D260" s="70">
        <v>3008000</v>
      </c>
      <c r="E260" s="70">
        <f>3008000-6269.1-1479.1</f>
        <v>3000251.8</v>
      </c>
      <c r="F260" s="70"/>
      <c r="G260" s="72">
        <f t="shared" si="12"/>
        <v>0</v>
      </c>
      <c r="I260" s="79"/>
    </row>
    <row r="261" spans="1:9" x14ac:dyDescent="0.25">
      <c r="A261" s="67"/>
      <c r="B261" s="68">
        <v>5901</v>
      </c>
      <c r="C261" s="69" t="s">
        <v>199</v>
      </c>
      <c r="D261" s="70">
        <v>100000</v>
      </c>
      <c r="E261" s="70">
        <v>100000</v>
      </c>
      <c r="F261" s="70"/>
      <c r="G261" s="72">
        <f t="shared" si="12"/>
        <v>0</v>
      </c>
      <c r="I261" s="79"/>
    </row>
    <row r="262" spans="1:9" x14ac:dyDescent="0.25">
      <c r="A262" s="67"/>
      <c r="B262" s="68">
        <v>5901</v>
      </c>
      <c r="C262" s="69" t="s">
        <v>200</v>
      </c>
      <c r="D262" s="70">
        <v>1000000</v>
      </c>
      <c r="E262" s="70">
        <v>1000000</v>
      </c>
      <c r="F262" s="70"/>
      <c r="G262" s="72">
        <f t="shared" ref="G262:G272" si="13">IF(E262=0,"--",F262/E262)</f>
        <v>0</v>
      </c>
      <c r="I262" s="79"/>
    </row>
    <row r="263" spans="1:9" x14ac:dyDescent="0.25">
      <c r="A263" s="67"/>
      <c r="B263" s="68">
        <v>5901</v>
      </c>
      <c r="C263" s="69" t="s">
        <v>201</v>
      </c>
      <c r="D263" s="70">
        <v>2500000</v>
      </c>
      <c r="E263" s="70">
        <v>2500000</v>
      </c>
      <c r="F263" s="70"/>
      <c r="G263" s="72">
        <f t="shared" si="13"/>
        <v>0</v>
      </c>
      <c r="I263" s="79"/>
    </row>
    <row r="264" spans="1:9" x14ac:dyDescent="0.25">
      <c r="A264" s="67"/>
      <c r="B264" s="68">
        <v>5901</v>
      </c>
      <c r="C264" s="69" t="s">
        <v>202</v>
      </c>
      <c r="D264" s="70">
        <v>500000</v>
      </c>
      <c r="E264" s="70">
        <f>500000-58500</f>
        <v>441500</v>
      </c>
      <c r="F264" s="70"/>
      <c r="G264" s="72">
        <f t="shared" si="13"/>
        <v>0</v>
      </c>
      <c r="I264" s="79"/>
    </row>
    <row r="265" spans="1:9" x14ac:dyDescent="0.25">
      <c r="A265" s="36">
        <v>6310</v>
      </c>
      <c r="B265" s="36"/>
      <c r="C265" s="62" t="s">
        <v>204</v>
      </c>
      <c r="D265" s="43">
        <f>SUBTOTAL(9,D266)</f>
        <v>50000</v>
      </c>
      <c r="E265" s="43">
        <f>SUBTOTAL(9,E266)</f>
        <v>62000</v>
      </c>
      <c r="F265" s="43">
        <f>SUBTOTAL(9,F266)</f>
        <v>59786.42</v>
      </c>
      <c r="G265" s="38">
        <f t="shared" si="13"/>
        <v>0.96429709677419351</v>
      </c>
      <c r="I265" s="79"/>
    </row>
    <row r="266" spans="1:9" x14ac:dyDescent="0.25">
      <c r="A266" s="13"/>
      <c r="B266" s="13">
        <v>5163</v>
      </c>
      <c r="C266" s="53" t="s">
        <v>204</v>
      </c>
      <c r="D266" s="73">
        <v>50000</v>
      </c>
      <c r="E266" s="73">
        <v>62000</v>
      </c>
      <c r="F266" s="73">
        <v>59786.42</v>
      </c>
      <c r="G266" s="74">
        <f t="shared" si="13"/>
        <v>0.96429709677419351</v>
      </c>
      <c r="I266" s="79"/>
    </row>
    <row r="267" spans="1:9" x14ac:dyDescent="0.25">
      <c r="A267" s="36">
        <v>6399</v>
      </c>
      <c r="B267" s="36"/>
      <c r="C267" s="62" t="s">
        <v>205</v>
      </c>
      <c r="D267" s="43">
        <f>SUBTOTAL(9,D268:D269)</f>
        <v>7000000</v>
      </c>
      <c r="E267" s="43">
        <f>SUBTOTAL(9,E268:E269)</f>
        <v>6761320</v>
      </c>
      <c r="F267" s="43">
        <f>SUBTOTAL(9,F268:F269)</f>
        <v>5728259</v>
      </c>
      <c r="G267" s="38">
        <f t="shared" si="13"/>
        <v>0.84721016014624362</v>
      </c>
      <c r="I267" s="79"/>
    </row>
    <row r="268" spans="1:9" x14ac:dyDescent="0.25">
      <c r="A268" s="13"/>
      <c r="B268" s="13">
        <v>5362</v>
      </c>
      <c r="C268" s="53" t="s">
        <v>206</v>
      </c>
      <c r="D268" s="73">
        <v>2500000</v>
      </c>
      <c r="E268" s="73">
        <v>2500000</v>
      </c>
      <c r="F268" s="73">
        <v>1466939</v>
      </c>
      <c r="G268" s="75">
        <f t="shared" si="13"/>
        <v>0.58677559999999995</v>
      </c>
      <c r="I268" s="79"/>
    </row>
    <row r="269" spans="1:9" x14ac:dyDescent="0.25">
      <c r="A269" s="13"/>
      <c r="B269" s="13">
        <v>5365</v>
      </c>
      <c r="C269" s="53" t="s">
        <v>207</v>
      </c>
      <c r="D269" s="73">
        <v>4500000</v>
      </c>
      <c r="E269" s="73">
        <v>4261320</v>
      </c>
      <c r="F269" s="73">
        <v>4261320</v>
      </c>
      <c r="G269" s="75">
        <f t="shared" si="13"/>
        <v>1</v>
      </c>
      <c r="I269" s="79"/>
    </row>
    <row r="270" spans="1:9" x14ac:dyDescent="0.25">
      <c r="A270" s="48">
        <v>6402</v>
      </c>
      <c r="B270" s="76"/>
      <c r="C270" s="49" t="s">
        <v>208</v>
      </c>
      <c r="D270" s="43">
        <f>SUBTOTAL(9,D271)</f>
        <v>0</v>
      </c>
      <c r="E270" s="43">
        <f t="shared" ref="E270:F270" si="14">SUBTOTAL(9,E271)</f>
        <v>62724.9</v>
      </c>
      <c r="F270" s="43">
        <f t="shared" si="14"/>
        <v>62724.9</v>
      </c>
      <c r="G270" s="38">
        <f t="shared" si="13"/>
        <v>1</v>
      </c>
      <c r="I270" s="79"/>
    </row>
    <row r="271" spans="1:9" ht="15.75" thickBot="1" x14ac:dyDescent="0.3">
      <c r="A271" s="13"/>
      <c r="B271" s="13">
        <v>5366</v>
      </c>
      <c r="C271" s="53" t="s">
        <v>209</v>
      </c>
      <c r="D271" s="77"/>
      <c r="E271" s="73">
        <v>62724.9</v>
      </c>
      <c r="F271" s="73">
        <v>62724.9</v>
      </c>
      <c r="G271" s="78">
        <f t="shared" si="13"/>
        <v>1</v>
      </c>
      <c r="I271" s="79"/>
    </row>
    <row r="272" spans="1:9" ht="15.75" thickBot="1" x14ac:dyDescent="0.3">
      <c r="A272" s="27"/>
      <c r="B272" s="28"/>
      <c r="C272" s="28" t="s">
        <v>210</v>
      </c>
      <c r="D272" s="29">
        <f>+SUBTOTAL(9,D4:D271)</f>
        <v>208829325</v>
      </c>
      <c r="E272" s="29">
        <f>+SUBTOTAL(9,E4:E258,E265:E271)</f>
        <v>219252238.36999997</v>
      </c>
      <c r="F272" s="29">
        <f>+SUBTOTAL(9,F4:F271)</f>
        <v>194311285.06999996</v>
      </c>
      <c r="G272" s="30">
        <f t="shared" si="13"/>
        <v>0.88624538802695907</v>
      </c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</sheetData>
  <pageMargins left="0.7" right="0.7" top="0.78740157499999996" bottom="0.78740157499999996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567F-0831-496F-83DF-4F6C54F9CC7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čerpání - příjmy prosinec 2019</vt:lpstr>
      <vt:lpstr>čerpání - výdaje prosinec 2019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Markéta</dc:creator>
  <cp:lastModifiedBy>Skálová Markéta</cp:lastModifiedBy>
  <cp:lastPrinted>2020-01-17T07:22:46Z</cp:lastPrinted>
  <dcterms:created xsi:type="dcterms:W3CDTF">2019-12-04T14:02:04Z</dcterms:created>
  <dcterms:modified xsi:type="dcterms:W3CDTF">2020-02-28T10:10:30Z</dcterms:modified>
</cp:coreProperties>
</file>